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BD4FB291-F655-497A-9393-728E6CB5E5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externalReferences>
    <externalReference r:id="rId6"/>
  </externalReference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BalanceGeneral_Situacion!$1:$6</definedName>
    <definedName name="_xlnm.Print_Titles" localSheetId="1">EstadoResultados_Rendimiento!$1:$6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8" i="1" l="1"/>
  <c r="D97" i="1"/>
  <c r="D96" i="1"/>
  <c r="D36" i="1"/>
  <c r="D27" i="1"/>
  <c r="D11" i="1"/>
  <c r="D212" i="3"/>
  <c r="D149" i="3"/>
  <c r="N13" i="5"/>
  <c r="S12" i="5" l="1"/>
  <c r="E92" i="3" l="1"/>
  <c r="D92" i="3"/>
  <c r="E91" i="3"/>
  <c r="D91" i="3"/>
  <c r="E90" i="3"/>
  <c r="D90" i="3"/>
  <c r="E89" i="3"/>
  <c r="D89" i="3"/>
  <c r="E88" i="3"/>
  <c r="D88" i="3"/>
  <c r="E87" i="3"/>
  <c r="D87" i="3"/>
  <c r="G13" i="5" l="1"/>
  <c r="G14" i="5"/>
  <c r="G15" i="5"/>
  <c r="G16" i="5"/>
  <c r="G17" i="5"/>
  <c r="G18" i="5"/>
  <c r="G19" i="5"/>
  <c r="G20" i="5"/>
  <c r="G21" i="5"/>
  <c r="G22" i="5"/>
  <c r="G23" i="5"/>
  <c r="G12" i="5"/>
  <c r="E214" i="3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S90" i="5" l="1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T62" i="5" s="1"/>
  <c r="S61" i="5"/>
  <c r="T61" i="5" s="1"/>
  <c r="S60" i="5"/>
  <c r="T60" i="5" s="1"/>
  <c r="S59" i="5"/>
  <c r="T59" i="5" s="1"/>
  <c r="S58" i="5"/>
  <c r="T58" i="5" s="1"/>
  <c r="S54" i="5"/>
  <c r="T54" i="5" s="1"/>
  <c r="S53" i="5"/>
  <c r="T53" i="5" s="1"/>
  <c r="S52" i="5"/>
  <c r="T52" i="5" s="1"/>
  <c r="S51" i="5"/>
  <c r="T51" i="5" s="1"/>
  <c r="S49" i="5"/>
  <c r="T49" i="5" s="1"/>
  <c r="S48" i="5"/>
  <c r="T48" i="5" s="1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9" i="5"/>
  <c r="T29" i="5" s="1"/>
  <c r="S28" i="5"/>
  <c r="T28" i="5" s="1"/>
  <c r="S27" i="5"/>
  <c r="T27" i="5" s="1"/>
  <c r="S26" i="5"/>
  <c r="T26" i="5" s="1"/>
  <c r="S25" i="5"/>
  <c r="T25" i="5" s="1"/>
  <c r="S23" i="5"/>
  <c r="T23" i="5" s="1"/>
  <c r="S22" i="5"/>
  <c r="T22" i="5" s="1"/>
  <c r="S21" i="5"/>
  <c r="T21" i="5" s="1"/>
  <c r="S20" i="5"/>
  <c r="T20" i="5" s="1"/>
  <c r="S19" i="5"/>
  <c r="T19" i="5" s="1"/>
  <c r="S18" i="5"/>
  <c r="T18" i="5" s="1"/>
  <c r="S17" i="5"/>
  <c r="T17" i="5" s="1"/>
  <c r="S16" i="5"/>
  <c r="T16" i="5" s="1"/>
  <c r="S15" i="5"/>
  <c r="T15" i="5" s="1"/>
  <c r="S14" i="5"/>
  <c r="T14" i="5" s="1"/>
  <c r="S13" i="5"/>
  <c r="T13" i="5" s="1"/>
  <c r="T12" i="5"/>
  <c r="S80" i="5"/>
  <c r="T80" i="5" s="1"/>
  <c r="S79" i="5"/>
  <c r="T79" i="5" s="1"/>
  <c r="S44" i="5"/>
  <c r="T44" i="5" s="1"/>
  <c r="S43" i="5"/>
  <c r="T43" i="5" s="1"/>
  <c r="G90" i="5" l="1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G72" i="5"/>
  <c r="O72" i="5" s="1"/>
  <c r="U72" i="5" s="1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G49" i="5"/>
  <c r="N48" i="5"/>
  <c r="G48" i="5"/>
  <c r="N47" i="5"/>
  <c r="G47" i="5"/>
  <c r="O47" i="5" s="1"/>
  <c r="U47" i="5" s="1"/>
  <c r="N46" i="5"/>
  <c r="G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N43" i="5"/>
  <c r="N42" i="5" s="1"/>
  <c r="G43" i="5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N41" i="5"/>
  <c r="G41" i="5"/>
  <c r="N40" i="5"/>
  <c r="G40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N38" i="5"/>
  <c r="G38" i="5"/>
  <c r="O38" i="5" s="1"/>
  <c r="U38" i="5" s="1"/>
  <c r="N37" i="5"/>
  <c r="G37" i="5"/>
  <c r="G35" i="5" s="1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N32" i="5"/>
  <c r="G32" i="5"/>
  <c r="N31" i="5"/>
  <c r="G31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N28" i="5"/>
  <c r="G28" i="5"/>
  <c r="N27" i="5"/>
  <c r="N26" i="5"/>
  <c r="G26" i="5"/>
  <c r="N25" i="5"/>
  <c r="G25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23" i="5"/>
  <c r="N22" i="5"/>
  <c r="N21" i="5"/>
  <c r="N20" i="5"/>
  <c r="N19" i="5"/>
  <c r="N18" i="5"/>
  <c r="N17" i="5"/>
  <c r="N16" i="5"/>
  <c r="N15" i="5"/>
  <c r="N14" i="5"/>
  <c r="N12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K55" i="5" l="1"/>
  <c r="O53" i="5"/>
  <c r="U53" i="5" s="1"/>
  <c r="O40" i="5"/>
  <c r="U40" i="5" s="1"/>
  <c r="U39" i="5" s="1"/>
  <c r="O41" i="5"/>
  <c r="U41" i="5" s="1"/>
  <c r="O43" i="5"/>
  <c r="O33" i="5"/>
  <c r="U33" i="5" s="1"/>
  <c r="O14" i="5"/>
  <c r="U14" i="5" s="1"/>
  <c r="O18" i="5"/>
  <c r="U18" i="5" s="1"/>
  <c r="C55" i="5"/>
  <c r="N11" i="5"/>
  <c r="O44" i="5"/>
  <c r="U44" i="5" s="1"/>
  <c r="O22" i="5"/>
  <c r="U22" i="5" s="1"/>
  <c r="O28" i="5"/>
  <c r="U28" i="5" s="1"/>
  <c r="O29" i="5"/>
  <c r="U29" i="5" s="1"/>
  <c r="O13" i="5"/>
  <c r="U13" i="5" s="1"/>
  <c r="O17" i="5"/>
  <c r="U17" i="5" s="1"/>
  <c r="N30" i="5"/>
  <c r="O49" i="5"/>
  <c r="U49" i="5" s="1"/>
  <c r="O51" i="5"/>
  <c r="U51" i="5" s="1"/>
  <c r="K91" i="5"/>
  <c r="Q55" i="5"/>
  <c r="H55" i="5"/>
  <c r="O34" i="5"/>
  <c r="U34" i="5" s="1"/>
  <c r="N45" i="5"/>
  <c r="G50" i="5"/>
  <c r="C91" i="5"/>
  <c r="O36" i="5"/>
  <c r="U36" i="5" s="1"/>
  <c r="U35" i="5" s="1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N91" i="5"/>
  <c r="I55" i="5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P55" i="5"/>
  <c r="O32" i="5"/>
  <c r="U32" i="5" s="1"/>
  <c r="O37" i="5"/>
  <c r="U37" i="5" s="1"/>
  <c r="G45" i="5"/>
  <c r="T91" i="5"/>
  <c r="T55" i="5"/>
  <c r="S91" i="5"/>
  <c r="S55" i="5"/>
  <c r="O70" i="5"/>
  <c r="U71" i="5"/>
  <c r="U70" i="5" s="1"/>
  <c r="U43" i="5"/>
  <c r="U42" i="5" s="1"/>
  <c r="O42" i="5"/>
  <c r="O86" i="5"/>
  <c r="U87" i="5"/>
  <c r="U86" i="5" s="1"/>
  <c r="U82" i="5"/>
  <c r="U81" i="5" s="1"/>
  <c r="O81" i="5"/>
  <c r="O78" i="5"/>
  <c r="U79" i="5"/>
  <c r="U78" i="5" s="1"/>
  <c r="K93" i="5"/>
  <c r="U74" i="5"/>
  <c r="U73" i="5" s="1"/>
  <c r="O73" i="5"/>
  <c r="U58" i="5"/>
  <c r="U57" i="5" s="1"/>
  <c r="O57" i="5"/>
  <c r="O25" i="5"/>
  <c r="O31" i="5"/>
  <c r="O46" i="5"/>
  <c r="G57" i="5"/>
  <c r="G73" i="5"/>
  <c r="G81" i="5"/>
  <c r="G11" i="5"/>
  <c r="N50" i="5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O39" i="5" l="1"/>
  <c r="D93" i="5"/>
  <c r="N55" i="5"/>
  <c r="N93" i="5" s="1"/>
  <c r="E133" i="3"/>
  <c r="C93" i="5"/>
  <c r="F93" i="5"/>
  <c r="I93" i="5"/>
  <c r="Q93" i="5"/>
  <c r="U11" i="5"/>
  <c r="E93" i="5"/>
  <c r="T93" i="5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S93" i="5"/>
  <c r="E233" i="3"/>
  <c r="D233" i="3"/>
  <c r="D125" i="1"/>
  <c r="E90" i="1"/>
  <c r="E181" i="1"/>
  <c r="E125" i="1"/>
  <c r="D47" i="1"/>
  <c r="D150" i="1"/>
  <c r="D181" i="1"/>
  <c r="D90" i="1"/>
  <c r="E47" i="1"/>
  <c r="E150" i="1"/>
  <c r="O24" i="5"/>
  <c r="U25" i="5"/>
  <c r="U24" i="5" s="1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D182" i="1" s="1"/>
  <c r="O55" i="5"/>
  <c r="O93" i="5" s="1"/>
  <c r="G93" i="5"/>
  <c r="U55" i="5"/>
  <c r="U93" i="5" s="1"/>
  <c r="E234" i="3"/>
  <c r="E235" i="3" s="1"/>
  <c r="D234" i="3"/>
  <c r="D235" i="3" s="1"/>
  <c r="E91" i="1"/>
  <c r="D91" i="1"/>
  <c r="E151" i="1"/>
  <c r="E182" i="1" s="1"/>
  <c r="A3" i="1"/>
  <c r="A4" i="6"/>
  <c r="T1" i="2"/>
  <c r="P1" i="2"/>
  <c r="S1" i="2"/>
  <c r="O1" i="2"/>
  <c r="R1" i="2"/>
  <c r="Q1" i="2"/>
  <c r="A4" i="5" l="1"/>
  <c r="E183" i="1"/>
  <c r="D183" i="1"/>
  <c r="N1" i="2"/>
  <c r="A1" i="1" l="1"/>
  <c r="A2" i="5"/>
  <c r="A2" i="6"/>
  <c r="A1" i="3"/>
  <c r="A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<sst xmlns="http://schemas.openxmlformats.org/spreadsheetml/2006/main" count="2154" uniqueCount="1717">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</sst>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201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12" borderId="1" xfId="2" applyNumberFormat="1" applyFont="1" applyFill="1" applyBorder="1" applyAlignment="1" applyProtection="1">
      <alignment horizontal="center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>
      <alignment horizontal="center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Border="1" applyAlignment="1" applyProtection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Fill="1" applyBorder="1" applyAlignment="1" applyProtection="1">
      <alignment horizontal="center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757F57B3-ADED-4C32-ABDC-70C4FDFE55E2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jchaves_promotora_go_cr\Documents\Escritorio\6-Junio%202024\14161M042024%20_ESTADO_V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"/>
      <sheetName val="BalanceGeneral_Situacion"/>
      <sheetName val="EstadoResultados_Rendimiento"/>
      <sheetName val="EstadoSituacionEvolucionBienes"/>
      <sheetName val="EstadoFinancieroSegmentos"/>
    </sheetNames>
    <sheetDataSet>
      <sheetData sheetId="0" refreshError="1">
        <row r="1">
          <cell r="A1" t="str">
            <v>CUENTA</v>
          </cell>
          <cell r="B1" t="str">
            <v>NOMBRE CUENTA</v>
          </cell>
          <cell r="C1" t="str">
            <v>SALDO FINAL</v>
          </cell>
          <cell r="F1" t="str">
            <v>CUENTA</v>
          </cell>
          <cell r="G1" t="str">
            <v>NOMBRE CUENTA</v>
          </cell>
          <cell r="H1" t="str">
            <v>SALDO FINAL</v>
          </cell>
        </row>
        <row r="2">
          <cell r="A2" t="str">
            <v>1.</v>
          </cell>
          <cell r="B2" t="str">
            <v>ACTIVO</v>
          </cell>
          <cell r="C2">
            <v>2552833145.3099999</v>
          </cell>
          <cell r="D2">
            <v>2552833.1453100001</v>
          </cell>
          <cell r="F2" t="str">
            <v>1.</v>
          </cell>
          <cell r="G2" t="str">
            <v>ACTIVO</v>
          </cell>
          <cell r="H2">
            <v>3708051362.1999998</v>
          </cell>
          <cell r="I2">
            <v>3708051.3621999999</v>
          </cell>
        </row>
        <row r="3">
          <cell r="A3" t="str">
            <v>1.1.</v>
          </cell>
          <cell r="B3" t="str">
            <v>ACTIVO CORRIENTE</v>
          </cell>
          <cell r="C3">
            <v>926334283.83000004</v>
          </cell>
          <cell r="D3">
            <v>926334.28383000009</v>
          </cell>
          <cell r="F3" t="str">
            <v>1.1.</v>
          </cell>
          <cell r="G3" t="str">
            <v>ACTIVO CORRIENTE</v>
          </cell>
          <cell r="H3">
            <v>1740072409.79</v>
          </cell>
          <cell r="I3">
            <v>1740072.4097899999</v>
          </cell>
        </row>
        <row r="4">
          <cell r="A4" t="str">
            <v>1.1.1.</v>
          </cell>
          <cell r="B4" t="str">
            <v>EFECTIVO Y EQUIVALENTES DE EFECTIVO</v>
          </cell>
          <cell r="C4">
            <v>901750588.37</v>
          </cell>
          <cell r="D4">
            <v>901750.58837000001</v>
          </cell>
          <cell r="F4" t="str">
            <v>1.1.1.</v>
          </cell>
          <cell r="G4" t="str">
            <v>EFECTIVO Y EQUIVALENTES DE EFECTIVO</v>
          </cell>
          <cell r="H4">
            <v>913075056.30999994</v>
          </cell>
          <cell r="I4">
            <v>913075.0563099999</v>
          </cell>
        </row>
        <row r="5">
          <cell r="A5" t="str">
            <v>1.1.1.01.</v>
          </cell>
          <cell r="B5" t="str">
            <v>EFECTIVO</v>
          </cell>
          <cell r="C5">
            <v>901750588.37</v>
          </cell>
          <cell r="D5">
            <v>901750.58837000001</v>
          </cell>
          <cell r="F5" t="str">
            <v>1.1.1.01.</v>
          </cell>
          <cell r="G5" t="str">
            <v>EFECTIVO</v>
          </cell>
          <cell r="H5">
            <v>913075056.30999994</v>
          </cell>
          <cell r="I5">
            <v>913075.0563099999</v>
          </cell>
        </row>
        <row r="6">
          <cell r="A6" t="str">
            <v>1.1.1.01.02.</v>
          </cell>
          <cell r="B6" t="str">
            <v>DEPOSITOS BANCARIOS</v>
          </cell>
          <cell r="C6">
            <v>901750588.37</v>
          </cell>
          <cell r="D6">
            <v>901750.58837000001</v>
          </cell>
          <cell r="F6" t="str">
            <v>1.1.1.01.01.</v>
          </cell>
          <cell r="G6" t="str">
            <v>CAJA</v>
          </cell>
          <cell r="H6">
            <v>500000</v>
          </cell>
          <cell r="I6">
            <v>500</v>
          </cell>
        </row>
        <row r="7">
          <cell r="A7" t="str">
            <v>1.1.1.01.02.02.</v>
          </cell>
          <cell r="B7" t="str">
            <v>DEPOSITOS BANCARIOS EN EL SECTOR PUBLICO INTERNO</v>
          </cell>
          <cell r="C7">
            <v>901750588.37</v>
          </cell>
          <cell r="D7">
            <v>901750.58837000001</v>
          </cell>
          <cell r="F7" t="str">
            <v>1.1.1.01.01.02.</v>
          </cell>
          <cell r="G7" t="str">
            <v>EFECTIVO EN CAJA EN EL PAIS</v>
          </cell>
          <cell r="H7">
            <v>500000</v>
          </cell>
          <cell r="I7">
            <v>500</v>
          </cell>
        </row>
        <row r="8">
          <cell r="A8" t="str">
            <v>1.1.1.01.02.02.2.</v>
          </cell>
          <cell r="B8" t="str">
            <v>CUENTAS CORRIENTES EN EL SECTOR PUBLICO INTERNO</v>
          </cell>
          <cell r="C8">
            <v>53405862.009999998</v>
          </cell>
          <cell r="D8">
            <v>53405.862009999997</v>
          </cell>
          <cell r="F8" t="str">
            <v>1.1.1.01.01.02.0.</v>
          </cell>
          <cell r="G8" t="str">
            <v>EFECTIVO EN CAJA EN EL PAIS</v>
          </cell>
          <cell r="H8">
            <v>500000</v>
          </cell>
          <cell r="I8">
            <v>500</v>
          </cell>
        </row>
        <row r="9">
          <cell r="A9" t="str">
            <v>1.1.1.01.02.02.2.21101</v>
          </cell>
          <cell r="B9" t="str">
            <v>BANCO DE COSTA RICA (BCR)</v>
          </cell>
          <cell r="C9">
            <v>6289283.0099999998</v>
          </cell>
          <cell r="D9">
            <v>6289.2830100000001</v>
          </cell>
          <cell r="F9" t="str">
            <v>1.1.1.01.01.02.0.99999</v>
          </cell>
          <cell r="G9" t="str">
            <v>EFECTIVO EN CAJA EN EL PAIS - CAJAS EN MONEDA NACIONAL</v>
          </cell>
          <cell r="H9">
            <v>500000</v>
          </cell>
          <cell r="I9">
            <v>500</v>
          </cell>
        </row>
        <row r="10">
          <cell r="A10" t="str">
            <v>1.1.1.01.02.02.2.21103</v>
          </cell>
          <cell r="B10" t="str">
            <v>BANCO NACIONAL DE COSTA RICA (BNCR)</v>
          </cell>
          <cell r="C10">
            <v>47116579</v>
          </cell>
          <cell r="D10">
            <v>47116.578999999998</v>
          </cell>
          <cell r="F10" t="str">
            <v>1.1.1.01.02.</v>
          </cell>
          <cell r="G10" t="str">
            <v>DEPOSITOS BANCARIOS</v>
          </cell>
          <cell r="H10">
            <v>912575056.30999994</v>
          </cell>
          <cell r="I10">
            <v>912575.0563099999</v>
          </cell>
        </row>
        <row r="11">
          <cell r="A11" t="str">
            <v>1.1.1.01.02.02.3.</v>
          </cell>
          <cell r="B11" t="str">
            <v>CAJA UNICA</v>
          </cell>
          <cell r="C11">
            <v>848344726.36000001</v>
          </cell>
          <cell r="D11">
            <v>848344.72635999997</v>
          </cell>
          <cell r="F11" t="str">
            <v>1.1.1.01.02.02.</v>
          </cell>
          <cell r="G11" t="str">
            <v>DEPOSITOS BANCARIOS EN EL SECTOR PUBLICO INTERNO</v>
          </cell>
          <cell r="H11">
            <v>912575056.30999994</v>
          </cell>
          <cell r="I11">
            <v>912575.0563099999</v>
          </cell>
        </row>
        <row r="12">
          <cell r="A12" t="str">
            <v>1.1.1.01.02.02.3.11206</v>
          </cell>
          <cell r="B12" t="str">
            <v>MINISTERIO DE HACIENDA</v>
          </cell>
          <cell r="C12">
            <v>848344726.36000001</v>
          </cell>
          <cell r="D12">
            <v>848344.72635999997</v>
          </cell>
          <cell r="F12" t="str">
            <v>1.1.1.01.02.02.2.</v>
          </cell>
          <cell r="G12" t="str">
            <v>CUENTAS CORRIENTES EN EL SECTOR PUBLICO INTERNO</v>
          </cell>
          <cell r="H12">
            <v>59040375.060000002</v>
          </cell>
          <cell r="I12">
            <v>59040.375060000006</v>
          </cell>
        </row>
        <row r="13">
          <cell r="A13" t="str">
            <v>1.1.3.</v>
          </cell>
          <cell r="B13" t="str">
            <v>CUENTAS A COBRAR A CORTO PLAZO</v>
          </cell>
          <cell r="C13">
            <v>20864775.859999999</v>
          </cell>
          <cell r="D13">
            <v>20864.775859999998</v>
          </cell>
          <cell r="F13" t="str">
            <v>1.1.1.01.02.02.2.21101</v>
          </cell>
          <cell r="G13" t="str">
            <v>BANCO DE COSTA RICA (BCR)</v>
          </cell>
          <cell r="H13">
            <v>6047885.8799999999</v>
          </cell>
          <cell r="I13">
            <v>6047.8858799999998</v>
          </cell>
        </row>
        <row r="14">
          <cell r="A14" t="str">
            <v>1.1.3.02.</v>
          </cell>
          <cell r="B14" t="str">
            <v xml:space="preserve">CONTRIBUCIONES SOCIALES A COBRAR A CORTO PLAZO </v>
          </cell>
          <cell r="C14">
            <v>213184.42</v>
          </cell>
          <cell r="D14">
            <v>213.18442000000002</v>
          </cell>
          <cell r="F14" t="str">
            <v>1.1.1.01.02.02.2.21103</v>
          </cell>
          <cell r="G14" t="str">
            <v>BANCO NACIONAL DE COSTA RICA (BNCR)</v>
          </cell>
          <cell r="H14">
            <v>52992489.18</v>
          </cell>
          <cell r="I14">
            <v>52992.489179999997</v>
          </cell>
        </row>
        <row r="15">
          <cell r="A15" t="str">
            <v>1.1.3.02.99.</v>
          </cell>
          <cell r="B15" t="str">
            <v>CONTRIBUCIONES SOCIALES DIVERSAS A COBRAR CORTO PLAZO</v>
          </cell>
          <cell r="C15">
            <v>213184.42</v>
          </cell>
          <cell r="D15">
            <v>213.18442000000002</v>
          </cell>
          <cell r="F15" t="str">
            <v>1.1.1.01.02.02.3.</v>
          </cell>
          <cell r="G15" t="str">
            <v>CAJA UNICA</v>
          </cell>
          <cell r="H15">
            <v>853534681.25</v>
          </cell>
          <cell r="I15">
            <v>853534.68125000002</v>
          </cell>
        </row>
        <row r="16">
          <cell r="A16" t="str">
            <v>1.1.3.02.99.99.</v>
          </cell>
          <cell r="B16" t="str">
            <v>OTRAS CONTRIBUCIONES SOCIALES A COBRAR CORTO PLAZO</v>
          </cell>
          <cell r="C16">
            <v>213184.42</v>
          </cell>
          <cell r="D16">
            <v>213.18442000000002</v>
          </cell>
          <cell r="F16" t="str">
            <v>1.1.1.01.02.02.3.11206</v>
          </cell>
          <cell r="G16" t="str">
            <v>MINISTERIO DE HACIENDA</v>
          </cell>
          <cell r="H16">
            <v>853534681.25</v>
          </cell>
          <cell r="I16">
            <v>853534.68125000002</v>
          </cell>
        </row>
        <row r="17">
          <cell r="A17" t="str">
            <v>1.1.3.02.99.99.0.</v>
          </cell>
          <cell r="B17" t="str">
            <v>OTRAS CONTRIBUCIONES SOCIALES A COBRAR CORTO PLAZO</v>
          </cell>
          <cell r="C17">
            <v>213184.42</v>
          </cell>
          <cell r="D17">
            <v>213.18442000000002</v>
          </cell>
          <cell r="F17" t="str">
            <v>1.1.3.</v>
          </cell>
          <cell r="G17" t="str">
            <v>CUENTAS A COBRAR A CORTO PLAZO</v>
          </cell>
          <cell r="H17">
            <v>796698759.32000005</v>
          </cell>
          <cell r="I17">
            <v>796698.75932000007</v>
          </cell>
        </row>
        <row r="18">
          <cell r="A18" t="str">
            <v>1.1.3.02.99.99.0.99999</v>
          </cell>
          <cell r="B18" t="str">
            <v>OTRAS CONTRIBUCIONES SOCIALES A COBRAR CORTO PLAZO</v>
          </cell>
          <cell r="C18">
            <v>213184.42</v>
          </cell>
          <cell r="D18">
            <v>213.18442000000002</v>
          </cell>
          <cell r="F18" t="str">
            <v>1.1.3.01.</v>
          </cell>
          <cell r="G18" t="str">
            <v>IMPUESTOS A COBRAR A CORTO PLAZO</v>
          </cell>
          <cell r="H18">
            <v>594031.65</v>
          </cell>
          <cell r="I18">
            <v>594.03165000000001</v>
          </cell>
        </row>
        <row r="19">
          <cell r="A19" t="str">
            <v>1.1.3.04.</v>
          </cell>
          <cell r="B19" t="str">
            <v>SERVICIOS Y DERECHOS A COBRAR A CORTO PLAZO</v>
          </cell>
          <cell r="C19">
            <v>1067686.18</v>
          </cell>
          <cell r="D19">
            <v>1067.6861799999999</v>
          </cell>
          <cell r="F19" t="str">
            <v>1.1.3.01.99.</v>
          </cell>
          <cell r="G19" t="str">
            <v>OTROS IMPUESTOS A COBRAR CORTO PLAZO</v>
          </cell>
          <cell r="H19">
            <v>594031.65</v>
          </cell>
          <cell r="I19">
            <v>594.03165000000001</v>
          </cell>
        </row>
        <row r="20">
          <cell r="A20" t="str">
            <v>1.1.3.04.02.</v>
          </cell>
          <cell r="B20" t="str">
            <v>DERECHOS ADMINISTRATIVOS A COBRAR C/P</v>
          </cell>
          <cell r="C20">
            <v>1067686.18</v>
          </cell>
          <cell r="D20">
            <v>1067.6861799999999</v>
          </cell>
          <cell r="F20" t="str">
            <v>1.1.3.01.99.99.</v>
          </cell>
          <cell r="G20" t="str">
            <v>OTROS IMPUESTOS A COBRAR CORTO PLAZO</v>
          </cell>
          <cell r="H20">
            <v>594031.65</v>
          </cell>
          <cell r="I20">
            <v>594.03165000000001</v>
          </cell>
        </row>
        <row r="21">
          <cell r="A21" t="str">
            <v>1.1.3.04.02.99.</v>
          </cell>
          <cell r="B21" t="str">
            <v>OTROS DERECHOS ADMINISTRATIVOS A COBRAR CORTO PLAZO</v>
          </cell>
          <cell r="C21">
            <v>1067686.18</v>
          </cell>
          <cell r="D21">
            <v>1067.6861799999999</v>
          </cell>
          <cell r="F21" t="str">
            <v>1.1.3.01.99.99.0.</v>
          </cell>
          <cell r="G21" t="str">
            <v>OTROS IMPUESTOS A COBRAR CORTO PLAZO</v>
          </cell>
          <cell r="H21">
            <v>594031.65</v>
          </cell>
          <cell r="I21">
            <v>594.03165000000001</v>
          </cell>
        </row>
        <row r="22">
          <cell r="A22" t="str">
            <v>1.1.3.04.02.99.0.</v>
          </cell>
          <cell r="B22" t="str">
            <v>OTROS DERECHOS ADMINISTRATIVOS A COBRAR CORTO PLAZO</v>
          </cell>
          <cell r="C22">
            <v>1067686.18</v>
          </cell>
          <cell r="D22">
            <v>1067.6861799999999</v>
          </cell>
          <cell r="F22" t="str">
            <v>1.1.3.01.99.99.0.11206</v>
          </cell>
          <cell r="G22" t="str">
            <v>OTROS IMPUESTOS SIN DISCRIMINAR A COBRAR CORTO PLAZO</v>
          </cell>
          <cell r="H22">
            <v>594031.65</v>
          </cell>
          <cell r="I22">
            <v>594.03165000000001</v>
          </cell>
        </row>
        <row r="23">
          <cell r="A23" t="str">
            <v>1.1.3.04.02.99.0.99999</v>
          </cell>
          <cell r="B23" t="str">
            <v>OTROS DERECHOS ADMINISTRATIVOS A COBRAR CORTO PLAZO</v>
          </cell>
          <cell r="C23">
            <v>1067686.18</v>
          </cell>
          <cell r="D23">
            <v>1067.6861799999999</v>
          </cell>
          <cell r="F23" t="str">
            <v>1.1.3.02.</v>
          </cell>
          <cell r="G23" t="str">
            <v xml:space="preserve">CONTRIBUCIONES SOCIALES A COBRAR A CORTO PLAZO </v>
          </cell>
          <cell r="H23">
            <v>213184.42</v>
          </cell>
          <cell r="I23">
            <v>213.18442000000002</v>
          </cell>
        </row>
        <row r="24">
          <cell r="A24" t="str">
            <v>1.1.3.06.</v>
          </cell>
          <cell r="B24" t="str">
            <v>TRANSFERENCIAS A COBRAR A CORTO PLAZO</v>
          </cell>
          <cell r="C24">
            <v>4151231.02</v>
          </cell>
          <cell r="D24">
            <v>4151.2310200000002</v>
          </cell>
          <cell r="F24" t="str">
            <v>1.1.3.02.99.</v>
          </cell>
          <cell r="G24" t="str">
            <v>CONTRIBUCIONES SOCIALES DIVERSAS A COBRAR CORTO PLAZO</v>
          </cell>
          <cell r="H24">
            <v>213184.42</v>
          </cell>
          <cell r="I24">
            <v>213.18442000000002</v>
          </cell>
        </row>
        <row r="25">
          <cell r="A25" t="str">
            <v>1.1.3.06.02.</v>
          </cell>
          <cell r="B25" t="str">
            <v>TRANSFERENCIAS DEL SECTOR PUBLICO INTERNO A COBRAR C/P</v>
          </cell>
          <cell r="C25">
            <v>4151231.02</v>
          </cell>
          <cell r="D25">
            <v>4151.2310200000002</v>
          </cell>
          <cell r="F25" t="str">
            <v>1.1.3.02.99.99.</v>
          </cell>
          <cell r="G25" t="str">
            <v>OTRAS CONTRIBUCIONES SOCIALES A COBRAR CORTO PLAZO</v>
          </cell>
          <cell r="H25">
            <v>213184.42</v>
          </cell>
          <cell r="I25">
            <v>213.18442000000002</v>
          </cell>
        </row>
        <row r="26">
          <cell r="A26" t="str">
            <v>1.1.3.06.02.01.</v>
          </cell>
          <cell r="B26" t="str">
            <v>TRANSFERENCIAS DEL GOBIERNO CENTRAL A C/P</v>
          </cell>
          <cell r="C26">
            <v>0</v>
          </cell>
          <cell r="D26">
            <v>0</v>
          </cell>
          <cell r="F26" t="str">
            <v>1.1.3.02.99.99.0.</v>
          </cell>
          <cell r="G26" t="str">
            <v>OTRAS CONTRIBUCIONES SOCIALES A COBRAR CORTO PLAZO</v>
          </cell>
          <cell r="H26">
            <v>213184.42</v>
          </cell>
          <cell r="I26">
            <v>213.18442000000002</v>
          </cell>
        </row>
        <row r="27">
          <cell r="A27" t="str">
            <v>1.1.3.06.02.01.0.</v>
          </cell>
          <cell r="B27" t="str">
            <v>TRANSFERENCIAS DEL GOBIERNO CENTRAL A C/P</v>
          </cell>
          <cell r="C27">
            <v>0</v>
          </cell>
          <cell r="D27">
            <v>0</v>
          </cell>
          <cell r="F27" t="str">
            <v>1.1.3.02.99.99.0.99999</v>
          </cell>
          <cell r="G27" t="str">
            <v>OTRAS CONTRIBUCIONES SOCIALES A COBRAR CORTO PLAZO</v>
          </cell>
          <cell r="H27">
            <v>213184.42</v>
          </cell>
          <cell r="I27">
            <v>213.18442000000002</v>
          </cell>
        </row>
        <row r="28">
          <cell r="A28" t="str">
            <v>1.1.3.06.02.01.0.11206</v>
          </cell>
          <cell r="B28" t="str">
            <v>MINISTERIO DE HACIENDA</v>
          </cell>
          <cell r="C28">
            <v>0</v>
          </cell>
          <cell r="D28">
            <v>0</v>
          </cell>
          <cell r="F28" t="str">
            <v>1.1.3.04.</v>
          </cell>
          <cell r="G28" t="str">
            <v>SERVICIOS Y DERECHOS A COBRAR A CORTO PLAZO</v>
          </cell>
          <cell r="H28">
            <v>40.49</v>
          </cell>
          <cell r="I28">
            <v>4.0490000000000005E-2</v>
          </cell>
        </row>
        <row r="29">
          <cell r="A29" t="str">
            <v>1.1.3.06.02.06.</v>
          </cell>
          <cell r="B29" t="str">
            <v>TRANSFERENCIAS DE INSTITUCIONES PÚBLICAS FINANCIERAS A COBRAR CORTO PLAZO</v>
          </cell>
          <cell r="C29">
            <v>4151231.02</v>
          </cell>
          <cell r="D29">
            <v>4151.2310200000002</v>
          </cell>
          <cell r="F29" t="str">
            <v>1.1.3.04.01.</v>
          </cell>
          <cell r="G29" t="str">
            <v>SERVICIOS A COBRAR CORTO PLAZO</v>
          </cell>
          <cell r="H29">
            <v>0</v>
          </cell>
          <cell r="I29">
            <v>0</v>
          </cell>
        </row>
        <row r="30">
          <cell r="A30" t="str">
            <v>1.1.3.06.02.06.0.</v>
          </cell>
          <cell r="B30" t="str">
            <v>TRANSFERENCIAS DE INSTITUCIONES PÚBLICAS FINANCIERAS A COBRAR CORTO PLAZO</v>
          </cell>
          <cell r="C30">
            <v>4151231.02</v>
          </cell>
          <cell r="D30">
            <v>4151.2310200000002</v>
          </cell>
          <cell r="F30" t="str">
            <v>1.1.3.04.01.99.</v>
          </cell>
          <cell r="G30" t="str">
            <v>OTRAS VENTAS DE SERVICIOS A COBRAR CORTO PLAZO</v>
          </cell>
          <cell r="H30">
            <v>0</v>
          </cell>
          <cell r="I30">
            <v>0</v>
          </cell>
        </row>
        <row r="31">
          <cell r="A31" t="str">
            <v>1.1.3.06.02.06.0.21101</v>
          </cell>
          <cell r="B31" t="str">
            <v>TRANSFERENCIAS A COBRAR - COMISION 3% FID 25-02</v>
          </cell>
          <cell r="C31">
            <v>4151231.02</v>
          </cell>
          <cell r="D31">
            <v>4151.2310200000002</v>
          </cell>
          <cell r="F31" t="str">
            <v>1.1.3.04.01.99.0.</v>
          </cell>
          <cell r="G31" t="str">
            <v>OTRAS VENTAS DE SERVICIOS A COBRAR CORTO PLAZO</v>
          </cell>
          <cell r="H31">
            <v>0</v>
          </cell>
          <cell r="I31">
            <v>0</v>
          </cell>
        </row>
        <row r="32">
          <cell r="A32" t="str">
            <v>1.1.3.08.</v>
          </cell>
          <cell r="B32" t="str">
            <v>DOCUMENTOS A COBRAR A CORTO PLAZO</v>
          </cell>
          <cell r="C32">
            <v>41373039.310000002</v>
          </cell>
          <cell r="D32">
            <v>41373.03931</v>
          </cell>
          <cell r="F32" t="str">
            <v>1.1.3.04.01.99.0.99999</v>
          </cell>
          <cell r="G32" t="str">
            <v>OTROS DERECHOS ADQUIRIDOS A COBRAR CORTO PLAZO</v>
          </cell>
          <cell r="H32">
            <v>0</v>
          </cell>
          <cell r="I32">
            <v>0</v>
          </cell>
        </row>
        <row r="33">
          <cell r="A33" t="str">
            <v>1.1.3.08.02.</v>
          </cell>
          <cell r="B33" t="str">
            <v>DOCUMENTOS A COBRAR POR FRACCIONAMIENTO Y ARREGLOS DE PAGO C/P</v>
          </cell>
          <cell r="C33">
            <v>41373039.310000002</v>
          </cell>
          <cell r="D33">
            <v>41373.03931</v>
          </cell>
          <cell r="F33" t="str">
            <v>1.1.3.04.02.</v>
          </cell>
          <cell r="G33" t="str">
            <v>DERECHOS ADMINISTRATIVOS A COBRAR C/P</v>
          </cell>
          <cell r="H33">
            <v>40.49</v>
          </cell>
          <cell r="I33">
            <v>4.0490000000000005E-2</v>
          </cell>
        </row>
        <row r="34">
          <cell r="A34" t="str">
            <v>1.1.3.08.02.99.</v>
          </cell>
          <cell r="B34" t="str">
            <v>DOCUMENTOS A COBRAR POR FRACCIONAMIENTO Y ARREGLOS DE PAGO C/P</v>
          </cell>
          <cell r="C34">
            <v>41373039.310000002</v>
          </cell>
          <cell r="D34">
            <v>41373.03931</v>
          </cell>
          <cell r="F34" t="str">
            <v>1.1.3.04.02.01.</v>
          </cell>
          <cell r="G34" t="str">
            <v>DERECHOS ADMINISTRATIVOS A LOS SERVICIOS DE TRANSPORTE A COBRAR C/P</v>
          </cell>
          <cell r="H34">
            <v>40.49</v>
          </cell>
          <cell r="I34">
            <v>4.0490000000000005E-2</v>
          </cell>
        </row>
        <row r="35">
          <cell r="A35" t="str">
            <v>1.1.3.08.02.99.1.</v>
          </cell>
          <cell r="B35" t="str">
            <v>DOCUMENTOS A COBRAR POR FRACCIONAMIENTO Y ARREGLOS DE PAGO C/P-VALOR NOMINAL</v>
          </cell>
          <cell r="C35">
            <v>41373039.310000002</v>
          </cell>
          <cell r="D35">
            <v>41373.03931</v>
          </cell>
          <cell r="F35" t="str">
            <v>1.1.3.04.02.01.0.</v>
          </cell>
          <cell r="G35" t="str">
            <v>DERECHOS ADMINISTRATIVOS A LOS SERVICIOS DE TRANSPORTE A COBRAR C/P</v>
          </cell>
          <cell r="H35">
            <v>40.49</v>
          </cell>
          <cell r="I35">
            <v>4.0490000000000005E-2</v>
          </cell>
        </row>
        <row r="36">
          <cell r="A36" t="str">
            <v>1.1.3.08.02.99.1.99999</v>
          </cell>
          <cell r="B36" t="str">
            <v>DOCUMENTOS A COBRAR POR FRACCIONAMIENTO Y ARREGLOS DE PAGO C/P-VALOR NOMINAL</v>
          </cell>
          <cell r="C36">
            <v>41373039.310000002</v>
          </cell>
          <cell r="D36">
            <v>41373.03931</v>
          </cell>
          <cell r="F36" t="str">
            <v>1.1.3.04.02.01.0.22191</v>
          </cell>
          <cell r="G36" t="str">
            <v>INSTITUTO NACIONAL DE SEGUROS (INS)</v>
          </cell>
          <cell r="H36">
            <v>40.49</v>
          </cell>
          <cell r="I36">
            <v>4.0490000000000005E-2</v>
          </cell>
        </row>
        <row r="37">
          <cell r="A37" t="str">
            <v>1.1.3.09.</v>
          </cell>
          <cell r="B37" t="str">
            <v>ANTICIPOS A CORTO PLAZO</v>
          </cell>
          <cell r="C37">
            <v>0</v>
          </cell>
          <cell r="D37">
            <v>0</v>
          </cell>
          <cell r="F37" t="str">
            <v>1.1.3.06.</v>
          </cell>
          <cell r="G37" t="str">
            <v>TRANSFERENCIAS A COBRAR A CORTO PLAZO</v>
          </cell>
          <cell r="H37">
            <v>723165363.72000003</v>
          </cell>
          <cell r="I37">
            <v>723165.36372000002</v>
          </cell>
        </row>
        <row r="38">
          <cell r="A38" t="str">
            <v>1.1.3.09.01.</v>
          </cell>
          <cell r="B38" t="str">
            <v>ANTICIPOS AL SECTOR PRIVADO INTERNO CORTO PLAZO</v>
          </cell>
          <cell r="C38">
            <v>0</v>
          </cell>
          <cell r="D38">
            <v>0</v>
          </cell>
          <cell r="F38" t="str">
            <v>1.1.3.06.02.</v>
          </cell>
          <cell r="G38" t="str">
            <v>TRANSFERENCIAS DEL SECTOR PUBLICO INTERNO A COBRAR C/P</v>
          </cell>
          <cell r="H38">
            <v>723165363.72000003</v>
          </cell>
          <cell r="I38">
            <v>723165.36372000002</v>
          </cell>
        </row>
        <row r="39">
          <cell r="A39" t="str">
            <v>1.1.3.09.01.02.</v>
          </cell>
          <cell r="B39" t="str">
            <v>ANTICIPOS A FUNCIONARIOS Y SERVIDORES PÚBLICOS CORTO PLAZO</v>
          </cell>
          <cell r="C39">
            <v>0</v>
          </cell>
          <cell r="D39">
            <v>0</v>
          </cell>
          <cell r="F39" t="str">
            <v>1.1.3.06.02.01.</v>
          </cell>
          <cell r="G39" t="str">
            <v>TRANSFERENCIAS DEL GOBIERNO CENTRAL A C/P</v>
          </cell>
          <cell r="H39">
            <v>723165363.72000003</v>
          </cell>
          <cell r="I39">
            <v>723165.36372000002</v>
          </cell>
        </row>
        <row r="40">
          <cell r="A40" t="str">
            <v>1.1.3.09.01.02.0.</v>
          </cell>
          <cell r="B40" t="str">
            <v>ANTICIPOS A FUNCIONARIOS Y SERVIDORES PÚBLICOS CORTO PLAZO</v>
          </cell>
          <cell r="C40">
            <v>0</v>
          </cell>
          <cell r="D40">
            <v>0</v>
          </cell>
          <cell r="F40" t="str">
            <v>1.1.3.06.02.01.0.</v>
          </cell>
          <cell r="G40" t="str">
            <v>TRANSFERENCIAS DEL GOBIERNO CENTRAL A C/P</v>
          </cell>
          <cell r="H40">
            <v>723165363.72000003</v>
          </cell>
          <cell r="I40">
            <v>723165.36372000002</v>
          </cell>
        </row>
        <row r="41">
          <cell r="A41" t="str">
            <v>1.1.3.09.01.02.0.99999</v>
          </cell>
          <cell r="B41" t="str">
            <v>ANTICIPOS A FUNCIONARIOS Y SERVIDORES PÚBLICOS CORTO PLAZO</v>
          </cell>
          <cell r="C41">
            <v>0</v>
          </cell>
          <cell r="D41">
            <v>0</v>
          </cell>
          <cell r="F41" t="str">
            <v>1.1.3.06.02.01.0.11206</v>
          </cell>
          <cell r="G41" t="str">
            <v>MINISTERIO DE HACIENDA</v>
          </cell>
          <cell r="H41">
            <v>723165363.72000003</v>
          </cell>
          <cell r="I41">
            <v>723165.36372000002</v>
          </cell>
        </row>
        <row r="42">
          <cell r="A42" t="str">
            <v>1.1.3.99.</v>
          </cell>
          <cell r="B42" t="str">
            <v>PREVISIONES PARA DETERIORO DE CUENTAS A COBRAR A CORTO PLAZO</v>
          </cell>
          <cell r="C42">
            <v>-25940365.07</v>
          </cell>
          <cell r="D42">
            <v>-25940.36507</v>
          </cell>
          <cell r="F42" t="str">
            <v>1.1.3.06.02.06.</v>
          </cell>
          <cell r="G42" t="str">
            <v>TRANSFERENCIAS DE INSTITUCIONES PÚBLICAS FINANCIERAS A COBRAR CORTO PLAZO</v>
          </cell>
          <cell r="H42">
            <v>0</v>
          </cell>
          <cell r="I42">
            <v>0</v>
          </cell>
        </row>
        <row r="43">
          <cell r="A43" t="str">
            <v>1.1.3.99.08.</v>
          </cell>
          <cell r="B43" t="str">
            <v>PREVISIONES PARA DOCUMENTOS A COBRAR  C/P*</v>
          </cell>
          <cell r="C43">
            <v>-25940365.07</v>
          </cell>
          <cell r="D43">
            <v>-25940.36507</v>
          </cell>
          <cell r="F43" t="str">
            <v>1.1.3.06.02.06.0.</v>
          </cell>
          <cell r="G43" t="str">
            <v>TRANSFERENCIAS DE INSTITUCIONES PÚBLICAS FINANCIERAS A COBRAR CORTO PLAZO</v>
          </cell>
          <cell r="H43">
            <v>0</v>
          </cell>
          <cell r="I43">
            <v>0</v>
          </cell>
        </row>
        <row r="44">
          <cell r="A44" t="str">
            <v>1.1.3.99.08.02.</v>
          </cell>
          <cell r="B44" t="str">
            <v>PREVISIONES PARA DOCUMENTOS A COBRAR POR FRACCIONAMIENTOS Y ARREGLOS DE PAGO C/P*</v>
          </cell>
          <cell r="C44">
            <v>-25940365.07</v>
          </cell>
          <cell r="D44">
            <v>-25940.36507</v>
          </cell>
          <cell r="F44" t="str">
            <v>1.1.3.06.02.06.0.21101</v>
          </cell>
          <cell r="G44" t="str">
            <v>TRANSFERENCIAS DE INSTITUCIONES PÚBLICAS FINANCIERAS A COBRAR CORTO PLAZO</v>
          </cell>
          <cell r="H44">
            <v>0</v>
          </cell>
          <cell r="I44">
            <v>0</v>
          </cell>
        </row>
        <row r="45">
          <cell r="A45" t="str">
            <v>1.1.3.99.08.02.0.</v>
          </cell>
          <cell r="B45" t="str">
            <v>PREVISIONES PARA DOCUMENTOS A COBRAR POR FRACCIONAMIENTOS Y ARREGLOS DE PAGO C/P*</v>
          </cell>
          <cell r="C45">
            <v>-25940365.07</v>
          </cell>
          <cell r="D45">
            <v>-25940.36507</v>
          </cell>
          <cell r="F45" t="str">
            <v>1.1.3.08.</v>
          </cell>
          <cell r="G45" t="str">
            <v>DOCUMENTOS A COBRAR A CORTO PLAZO</v>
          </cell>
          <cell r="H45">
            <v>72726139.040000007</v>
          </cell>
          <cell r="I45">
            <v>72726.139040000009</v>
          </cell>
        </row>
        <row r="46">
          <cell r="A46" t="str">
            <v>1.1.3.99.08.02.0.99999</v>
          </cell>
          <cell r="B46" t="str">
            <v>PREVISIONES PARA DOCUMENTOS A COBRAR POR FRACCIONAMIENTOS Y ARREGLOS DE PAGO C/P*</v>
          </cell>
          <cell r="C46">
            <v>-25940365.07</v>
          </cell>
          <cell r="D46">
            <v>-25940.36507</v>
          </cell>
          <cell r="F46" t="str">
            <v>1.1.3.08.02.</v>
          </cell>
          <cell r="G46" t="str">
            <v>DOCUMENTOS A COBRAR POR FRACCIONAMIENTO Y ARREGLOS DE PAGO C/P</v>
          </cell>
          <cell r="H46">
            <v>32534653.039999999</v>
          </cell>
          <cell r="I46">
            <v>32534.653039999997</v>
          </cell>
        </row>
        <row r="47">
          <cell r="A47" t="str">
            <v>1.1.4.</v>
          </cell>
          <cell r="B47" t="str">
            <v>INVENTARIOS</v>
          </cell>
          <cell r="C47">
            <v>1993323.69</v>
          </cell>
          <cell r="D47">
            <v>1993.3236899999999</v>
          </cell>
          <cell r="F47" t="str">
            <v>1.1.3.08.02.99.</v>
          </cell>
          <cell r="G47" t="str">
            <v>DOCUMENTOS A COBRAR POR FRACCIONAMIENTO Y ARREGLOS DE PAGO C/P</v>
          </cell>
          <cell r="H47">
            <v>32534653.039999999</v>
          </cell>
          <cell r="I47">
            <v>32534.653039999997</v>
          </cell>
        </row>
        <row r="48">
          <cell r="A48" t="str">
            <v>1.1.4.01.</v>
          </cell>
          <cell r="B48" t="str">
            <v>MATERIALES Y SUMINISTROS PARA CONSUMO Y PRESTACION DE</v>
          </cell>
          <cell r="C48">
            <v>1993323.69</v>
          </cell>
          <cell r="D48">
            <v>1993.3236899999999</v>
          </cell>
          <cell r="F48" t="str">
            <v>1.1.3.08.02.99.1.</v>
          </cell>
          <cell r="G48" t="str">
            <v>DOCUMENTOS A COBRAR POR FRACCIONAMIENTO Y ARREGLOS DE PAGO C/P-VALOR NOMINAL</v>
          </cell>
          <cell r="H48">
            <v>32534653.039999999</v>
          </cell>
          <cell r="I48">
            <v>32534.653039999997</v>
          </cell>
        </row>
        <row r="49">
          <cell r="A49" t="str">
            <v>1.1.4.01.01.</v>
          </cell>
          <cell r="B49" t="str">
            <v>PRODUCTOS QUIMICOS Y CONEXOS</v>
          </cell>
          <cell r="C49">
            <v>361856.45</v>
          </cell>
          <cell r="D49">
            <v>361.85645</v>
          </cell>
          <cell r="F49" t="str">
            <v>1.1.3.08.02.99.1.99999</v>
          </cell>
          <cell r="G49" t="str">
            <v>DOCUMENTOS A COBRAR POR FRACCIONAMIENTO Y ARREGLOS DE PAGO C/P-VALOR NOMINAL</v>
          </cell>
          <cell r="H49">
            <v>32534653.039999999</v>
          </cell>
          <cell r="I49">
            <v>32534.653039999997</v>
          </cell>
        </row>
        <row r="50">
          <cell r="A50" t="str">
            <v>1.1.4.01.01.02.</v>
          </cell>
          <cell r="B50" t="str">
            <v>PRODUCTOS FARMACEUTICOS Y MEDICINALES</v>
          </cell>
          <cell r="C50">
            <v>0</v>
          </cell>
          <cell r="D50">
            <v>0</v>
          </cell>
          <cell r="F50" t="str">
            <v>1.1.3.08.99.</v>
          </cell>
          <cell r="G50" t="str">
            <v>OTROS DOCUMENTOS INTERNOS A COBRAR CORTO PLAZO</v>
          </cell>
          <cell r="H50">
            <v>40191486</v>
          </cell>
          <cell r="I50">
            <v>40191.485999999997</v>
          </cell>
        </row>
        <row r="51">
          <cell r="A51" t="str">
            <v>1.1.4.01.01.02.0.</v>
          </cell>
          <cell r="B51" t="str">
            <v>PRODUCTOS FARMACEUTICOS Y MEDICINALES</v>
          </cell>
          <cell r="C51">
            <v>0</v>
          </cell>
          <cell r="D51">
            <v>0</v>
          </cell>
          <cell r="F51" t="str">
            <v>1.1.3.08.99.99.</v>
          </cell>
          <cell r="G51" t="str">
            <v>OTROS DOCUMENTOS INTERNOS VARIOS A COBRAR CORTO PLAZO</v>
          </cell>
          <cell r="H51">
            <v>40191486</v>
          </cell>
          <cell r="I51">
            <v>40191.485999999997</v>
          </cell>
        </row>
        <row r="52">
          <cell r="A52" t="str">
            <v>1.1.4.01.01.02.0.99999</v>
          </cell>
          <cell r="B52" t="str">
            <v>PRODUCTOS FARMACEUTICOS Y MEDICINALES</v>
          </cell>
          <cell r="C52">
            <v>0</v>
          </cell>
          <cell r="D52">
            <v>0</v>
          </cell>
          <cell r="F52" t="str">
            <v>1.1.3.08.99.99.2.</v>
          </cell>
          <cell r="G52" t="str">
            <v>OTROS DOCUMENTOS INTERNOS VARIOS A COBRAR CORTO PLAZO -IMPORTES A DEVENGAR</v>
          </cell>
          <cell r="H52">
            <v>40191486</v>
          </cell>
          <cell r="I52">
            <v>40191.485999999997</v>
          </cell>
        </row>
        <row r="53">
          <cell r="A53" t="str">
            <v>1.1.4.01.01.04.</v>
          </cell>
          <cell r="B53" t="str">
            <v>TINTAS, PINTURAS Y DILUYENTES</v>
          </cell>
          <cell r="C53">
            <v>361856.45</v>
          </cell>
          <cell r="D53">
            <v>361.85645</v>
          </cell>
          <cell r="F53" t="str">
            <v>1.1.3.08.99.99.2.99999</v>
          </cell>
          <cell r="G53" t="str">
            <v>OTROS DOCUMENTOS INTERNOS VARIOS A COBRAR CORTO PLAZO -IMPORTES A DEVENGAR</v>
          </cell>
          <cell r="H53">
            <v>40191486</v>
          </cell>
          <cell r="I53">
            <v>40191.485999999997</v>
          </cell>
        </row>
        <row r="54">
          <cell r="A54" t="str">
            <v>1.1.4.01.01.04.0.</v>
          </cell>
          <cell r="B54" t="str">
            <v>TINTAS, PINTURAS Y DILUYENTES</v>
          </cell>
          <cell r="C54">
            <v>361856.45</v>
          </cell>
          <cell r="D54">
            <v>361.85645</v>
          </cell>
          <cell r="F54" t="str">
            <v>1.1.3.09.</v>
          </cell>
          <cell r="G54" t="str">
            <v>ANTICIPOS A CORTO PLAZO</v>
          </cell>
          <cell r="H54">
            <v>0</v>
          </cell>
          <cell r="I54">
            <v>0</v>
          </cell>
        </row>
        <row r="55">
          <cell r="A55" t="str">
            <v>1.1.4.01.01.04.0.99999</v>
          </cell>
          <cell r="B55" t="str">
            <v>TINTAS, PINTURAS Y DILUYENTES</v>
          </cell>
          <cell r="C55">
            <v>361856.45</v>
          </cell>
          <cell r="D55">
            <v>361.85645</v>
          </cell>
          <cell r="F55" t="str">
            <v>1.1.3.09.01.</v>
          </cell>
          <cell r="G55" t="str">
            <v>ANTICIPOS AL SECTOR PRIVADO INTERNO CORTO PLAZO</v>
          </cell>
          <cell r="H55">
            <v>0</v>
          </cell>
          <cell r="I55">
            <v>0</v>
          </cell>
        </row>
        <row r="56">
          <cell r="A56" t="str">
            <v>1.1.4.01.03.</v>
          </cell>
          <cell r="B56" t="str">
            <v>MATERIALES Y PRODUCTOS DE USO EN LA CONSTRUCCION Y M</v>
          </cell>
          <cell r="C56">
            <v>557832.98</v>
          </cell>
          <cell r="D56">
            <v>557.83298000000002</v>
          </cell>
          <cell r="F56" t="str">
            <v>1.1.3.09.01.02.</v>
          </cell>
          <cell r="G56" t="str">
            <v>ANTICIPOS A FUNCIONARIOS Y SERVIDORES PÚBLICOS CORTO PLAZO</v>
          </cell>
          <cell r="H56">
            <v>0</v>
          </cell>
          <cell r="I56">
            <v>0</v>
          </cell>
        </row>
        <row r="57">
          <cell r="A57" t="str">
            <v>1.1.4.01.03.04.</v>
          </cell>
          <cell r="B57" t="str">
            <v>MATERIALES Y PRODUCTOS ELECTRICOS, TELEFÓNICOS Y DE COMPUTO</v>
          </cell>
          <cell r="C57">
            <v>546603.6</v>
          </cell>
          <cell r="D57">
            <v>546.60360000000003</v>
          </cell>
          <cell r="F57" t="str">
            <v>1.1.3.09.01.02.0.</v>
          </cell>
          <cell r="G57" t="str">
            <v>ANTICIPOS A FUNCIONARIOS Y SERVIDORES PÚBLICOS CORTO PLAZO</v>
          </cell>
          <cell r="H57">
            <v>0</v>
          </cell>
          <cell r="I57">
            <v>0</v>
          </cell>
        </row>
        <row r="58">
          <cell r="A58" t="str">
            <v>1.1.4.01.03.04.0.</v>
          </cell>
          <cell r="B58" t="str">
            <v>MATERIALES Y PRODUCTOS ELECTRICOS, TELEFÓNICOS Y DE COMPUTO</v>
          </cell>
          <cell r="C58">
            <v>546603.6</v>
          </cell>
          <cell r="D58">
            <v>546.60360000000003</v>
          </cell>
          <cell r="F58" t="str">
            <v>1.1.3.09.01.02.0.99999</v>
          </cell>
          <cell r="G58" t="str">
            <v>ANTICIPOS A FUNCIONARIOS Y SERVIDORES PÚBLICOS CORTO PLAZO</v>
          </cell>
          <cell r="H58">
            <v>0</v>
          </cell>
          <cell r="I58">
            <v>0</v>
          </cell>
        </row>
        <row r="59">
          <cell r="A59" t="str">
            <v>1.1.4.01.03.04.0.99999</v>
          </cell>
          <cell r="B59" t="str">
            <v>MATERIALES Y PRODUCTOS ELECTRICOS, TELEFÓNICOS Y DE COMPUTO</v>
          </cell>
          <cell r="C59">
            <v>546603.6</v>
          </cell>
          <cell r="D59">
            <v>546.60360000000003</v>
          </cell>
          <cell r="F59" t="str">
            <v>1.1.3.99.</v>
          </cell>
          <cell r="G59" t="str">
            <v>PREVISIONES PARA DETERIORO DE CUENTAS A COBRAR A CORTO PLAZO</v>
          </cell>
          <cell r="H59">
            <v>0</v>
          </cell>
          <cell r="I59">
            <v>0</v>
          </cell>
        </row>
        <row r="60">
          <cell r="A60" t="str">
            <v>1.1.4.01.03.06.</v>
          </cell>
          <cell r="B60" t="str">
            <v>MATERIALES Y PRODUCTOS PLASTICOS</v>
          </cell>
          <cell r="C60">
            <v>11229.38</v>
          </cell>
          <cell r="D60">
            <v>11.229379999999999</v>
          </cell>
          <cell r="F60" t="str">
            <v>1.1.3.99.08.</v>
          </cell>
          <cell r="G60" t="str">
            <v>PREVISIONES PARA DOCUMENTOS A COBRAR  C/P*</v>
          </cell>
          <cell r="H60">
            <v>0</v>
          </cell>
          <cell r="I60">
            <v>0</v>
          </cell>
        </row>
        <row r="61">
          <cell r="A61" t="str">
            <v>1.1.4.01.03.06.0.</v>
          </cell>
          <cell r="B61" t="str">
            <v>MATERIALES Y PRODUCTOS PLASTICOS</v>
          </cell>
          <cell r="C61">
            <v>11229.38</v>
          </cell>
          <cell r="D61">
            <v>11.229379999999999</v>
          </cell>
          <cell r="F61" t="str">
            <v>1.1.3.99.08.02.</v>
          </cell>
          <cell r="G61" t="str">
            <v>PREVISIONES PARA DOCUMENTOS A COBRAR POR FRACCIONAMIENTOS Y ARREGLOS DE PAGO C/P*</v>
          </cell>
          <cell r="H61">
            <v>0</v>
          </cell>
          <cell r="I61">
            <v>0</v>
          </cell>
        </row>
        <row r="62">
          <cell r="A62" t="str">
            <v>1.1.4.01.03.06.0.99999</v>
          </cell>
          <cell r="B62" t="str">
            <v>MATERIALES Y PRODUCTOS PLASTICOS</v>
          </cell>
          <cell r="C62">
            <v>11229.38</v>
          </cell>
          <cell r="D62">
            <v>11.229379999999999</v>
          </cell>
          <cell r="F62" t="str">
            <v>1.1.3.99.08.02.0.</v>
          </cell>
          <cell r="G62" t="str">
            <v>PREVISIONES PARA DOCUMENTOS A COBRAR POR FRACCIONAMIENTOS Y ARREGLOS DE PAGO C/P*</v>
          </cell>
          <cell r="H62">
            <v>0</v>
          </cell>
          <cell r="I62">
            <v>0</v>
          </cell>
        </row>
        <row r="63">
          <cell r="A63" t="str">
            <v>1.1.4.01.99.</v>
          </cell>
          <cell r="B63" t="str">
            <v>UTILES, MATERIALES Y SUMINISTROS DIVERSOS</v>
          </cell>
          <cell r="C63">
            <v>1073634.26</v>
          </cell>
          <cell r="D63">
            <v>1073.63426</v>
          </cell>
          <cell r="F63" t="str">
            <v>1.1.3.99.08.02.0.99999</v>
          </cell>
          <cell r="G63" t="str">
            <v>PREVISIONES PARA DOCUMENTOS A COBRAR POR FRACCIONAMIENTOS Y ARREGLOS DE PAGO C/P*</v>
          </cell>
          <cell r="H63">
            <v>0</v>
          </cell>
          <cell r="I63">
            <v>0</v>
          </cell>
        </row>
        <row r="64">
          <cell r="A64" t="str">
            <v>1.1.4.01.99.01.</v>
          </cell>
          <cell r="B64" t="str">
            <v>UTILES Y MATERIALES DE OFICINA Y COMPUTO</v>
          </cell>
          <cell r="C64">
            <v>275708.55</v>
          </cell>
          <cell r="D64">
            <v>275.70855</v>
          </cell>
          <cell r="F64" t="str">
            <v>1.1.4.</v>
          </cell>
          <cell r="G64" t="str">
            <v>INVENTARIOS</v>
          </cell>
          <cell r="H64">
            <v>3133741.29</v>
          </cell>
          <cell r="I64">
            <v>3133.7412899999999</v>
          </cell>
        </row>
        <row r="65">
          <cell r="A65" t="str">
            <v>1.1.4.01.99.01.0.</v>
          </cell>
          <cell r="B65" t="str">
            <v>UTILES Y MATERIALES DE OFICINA Y COMPUTO</v>
          </cell>
          <cell r="C65">
            <v>275708.55</v>
          </cell>
          <cell r="D65">
            <v>275.70855</v>
          </cell>
          <cell r="F65" t="str">
            <v>1.1.4.01.</v>
          </cell>
          <cell r="G65" t="str">
            <v>MATERIALES Y SUMINISTROS PARA CONSUMO Y PRESTACION DE</v>
          </cell>
          <cell r="H65">
            <v>3133741.29</v>
          </cell>
          <cell r="I65">
            <v>3133.7412899999999</v>
          </cell>
        </row>
        <row r="66">
          <cell r="A66" t="str">
            <v>1.1.4.01.99.01.0.99999</v>
          </cell>
          <cell r="B66" t="str">
            <v>UTILES Y MATERIALES DE OFICINA Y COMPUTO</v>
          </cell>
          <cell r="C66">
            <v>275708.55</v>
          </cell>
          <cell r="D66">
            <v>275.70855</v>
          </cell>
          <cell r="F66" t="str">
            <v>1.1.4.01.01.</v>
          </cell>
          <cell r="G66" t="str">
            <v>PRODUCTOS QUIMICOS Y CONEXOS</v>
          </cell>
          <cell r="H66">
            <v>806416.52</v>
          </cell>
          <cell r="I66">
            <v>806.41651999999999</v>
          </cell>
        </row>
        <row r="67">
          <cell r="A67" t="str">
            <v>1.1.4.01.99.03.</v>
          </cell>
          <cell r="B67" t="str">
            <v>PRODUCTOS DE PAPEL, CARTON E IMPRESOS</v>
          </cell>
          <cell r="C67">
            <v>668657.63</v>
          </cell>
          <cell r="D67">
            <v>668.65763000000004</v>
          </cell>
          <cell r="F67" t="str">
            <v>1.1.4.01.01.02.</v>
          </cell>
          <cell r="G67" t="str">
            <v>PRODUCTOS FARMACEUTICOS Y MEDICINALES</v>
          </cell>
          <cell r="H67">
            <v>123068.3</v>
          </cell>
          <cell r="I67">
            <v>123.06830000000001</v>
          </cell>
        </row>
        <row r="68">
          <cell r="A68" t="str">
            <v>1.1.4.01.99.03.0.</v>
          </cell>
          <cell r="B68" t="str">
            <v>PRODUCTOS DE PAPEL, CARTON E IMPRESOS</v>
          </cell>
          <cell r="C68">
            <v>668657.63</v>
          </cell>
          <cell r="D68">
            <v>668.65763000000004</v>
          </cell>
          <cell r="F68" t="str">
            <v>1.1.4.01.01.02.0.</v>
          </cell>
          <cell r="G68" t="str">
            <v>PRODUCTOS FARMACEUTICOS Y MEDICINALES</v>
          </cell>
          <cell r="H68">
            <v>123068.3</v>
          </cell>
          <cell r="I68">
            <v>123.06830000000001</v>
          </cell>
        </row>
        <row r="69">
          <cell r="A69" t="str">
            <v>1.1.4.01.99.03.0.99999</v>
          </cell>
          <cell r="B69" t="str">
            <v>PRODUCTOS DE PAPEL, CARTON E IMPRESOS</v>
          </cell>
          <cell r="C69">
            <v>668657.63</v>
          </cell>
          <cell r="D69">
            <v>668.65763000000004</v>
          </cell>
          <cell r="F69" t="str">
            <v>1.1.4.01.01.02.0.99999</v>
          </cell>
          <cell r="G69" t="str">
            <v>PRODUCTOS FARMACEUTICOS Y MEDICINALES</v>
          </cell>
          <cell r="H69">
            <v>123068.3</v>
          </cell>
          <cell r="I69">
            <v>123.06830000000001</v>
          </cell>
        </row>
        <row r="70">
          <cell r="A70" t="str">
            <v>1.1.4.01.99.05.</v>
          </cell>
          <cell r="B70" t="str">
            <v>UTILES Y MATERIALES DE LIMPIEZA</v>
          </cell>
          <cell r="C70">
            <v>83840.84</v>
          </cell>
          <cell r="D70">
            <v>83.84084</v>
          </cell>
          <cell r="F70" t="str">
            <v>1.1.4.01.01.04.</v>
          </cell>
          <cell r="G70" t="str">
            <v>TINTAS, PINTURAS Y DILUYENTES</v>
          </cell>
          <cell r="H70">
            <v>683348.22</v>
          </cell>
          <cell r="I70">
            <v>683.34821999999997</v>
          </cell>
        </row>
        <row r="71">
          <cell r="A71" t="str">
            <v>1.1.4.01.99.05.0.</v>
          </cell>
          <cell r="B71" t="str">
            <v>UTILES Y MATERIALES DE LIMPIEZA</v>
          </cell>
          <cell r="C71">
            <v>83840.84</v>
          </cell>
          <cell r="D71">
            <v>83.84084</v>
          </cell>
          <cell r="F71" t="str">
            <v>1.1.4.01.01.04.0.</v>
          </cell>
          <cell r="G71" t="str">
            <v>TINTAS, PINTURAS Y DILUYENTES</v>
          </cell>
          <cell r="H71">
            <v>683348.22</v>
          </cell>
          <cell r="I71">
            <v>683.34821999999997</v>
          </cell>
        </row>
        <row r="72">
          <cell r="A72" t="str">
            <v>1.1.4.01.99.05.0.99999</v>
          </cell>
          <cell r="B72" t="str">
            <v>UTILES Y MATERIALES DE LIMPIEZA</v>
          </cell>
          <cell r="C72">
            <v>83840.84</v>
          </cell>
          <cell r="D72">
            <v>83.84084</v>
          </cell>
          <cell r="F72" t="str">
            <v>1.1.4.01.01.04.0.99999</v>
          </cell>
          <cell r="G72" t="str">
            <v>TINTAS, PINTURAS Y DILUYENTES</v>
          </cell>
          <cell r="H72">
            <v>683348.22</v>
          </cell>
          <cell r="I72">
            <v>683.34821999999997</v>
          </cell>
        </row>
        <row r="73">
          <cell r="A73" t="str">
            <v>1.1.4.01.99.99.</v>
          </cell>
          <cell r="B73" t="str">
            <v>OTROS UTILES, MATERIALES Y SUMINISTROS DIVERSOS</v>
          </cell>
          <cell r="C73">
            <v>45427.24</v>
          </cell>
          <cell r="D73">
            <v>45.427239999999998</v>
          </cell>
          <cell r="F73" t="str">
            <v>1.1.4.01.03.</v>
          </cell>
          <cell r="G73" t="str">
            <v>MATERIALES Y PRODUCTOS DE USO EN LA CONSTRUCCION Y M</v>
          </cell>
          <cell r="H73">
            <v>633596.31000000006</v>
          </cell>
          <cell r="I73">
            <v>633.59631000000002</v>
          </cell>
        </row>
        <row r="74">
          <cell r="A74" t="str">
            <v>1.1.4.01.99.99.0.</v>
          </cell>
          <cell r="B74" t="str">
            <v>OTROS UTILES, MATERIALES Y SUMINISTROS DIVERSOS</v>
          </cell>
          <cell r="C74">
            <v>45427.24</v>
          </cell>
          <cell r="D74">
            <v>45.427239999999998</v>
          </cell>
          <cell r="F74" t="str">
            <v>1.1.4.01.03.04.</v>
          </cell>
          <cell r="G74" t="str">
            <v>MATERIALES Y PRODUCTOS ELECTRICOS, TELEFÓNICOS Y DE COMPUTO</v>
          </cell>
          <cell r="H74">
            <v>577449.41</v>
          </cell>
          <cell r="I74">
            <v>577.44941000000006</v>
          </cell>
        </row>
        <row r="75">
          <cell r="A75" t="str">
            <v>1.1.4.01.99.99.0.99999</v>
          </cell>
          <cell r="B75" t="str">
            <v>OTROS UTILES, MATERIALES Y SUMINISTROS DIVERSO</v>
          </cell>
          <cell r="C75">
            <v>45427.24</v>
          </cell>
          <cell r="D75">
            <v>45.427239999999998</v>
          </cell>
          <cell r="F75" t="str">
            <v>1.1.4.01.03.04.0.</v>
          </cell>
          <cell r="G75" t="str">
            <v>MATERIALES Y PRODUCTOS ELECTRICOS, TELEFÓNICOS Y DE COMPUTO</v>
          </cell>
          <cell r="H75">
            <v>577449.41</v>
          </cell>
          <cell r="I75">
            <v>577.44941000000006</v>
          </cell>
        </row>
        <row r="76">
          <cell r="A76" t="str">
            <v>1.1.9.</v>
          </cell>
          <cell r="B76" t="str">
            <v>OTROS ACTIVOS A CORTO PLAZO</v>
          </cell>
          <cell r="C76">
            <v>1725595.91</v>
          </cell>
          <cell r="D76">
            <v>1725.59591</v>
          </cell>
          <cell r="F76" t="str">
            <v>1.1.4.01.03.04.0.99999</v>
          </cell>
          <cell r="G76" t="str">
            <v>MATERIALES Y PRODUCTOS ELECTRICOS, TELEFÓNICOS Y DE COMPUTO</v>
          </cell>
          <cell r="H76">
            <v>577449.41</v>
          </cell>
          <cell r="I76">
            <v>577.44941000000006</v>
          </cell>
        </row>
        <row r="77">
          <cell r="A77" t="str">
            <v>1.1.9.01.</v>
          </cell>
          <cell r="B77" t="str">
            <v>GASTOS A DEVENGAR A CORTO PLAZO</v>
          </cell>
          <cell r="C77">
            <v>1725595.91</v>
          </cell>
          <cell r="D77">
            <v>1725.59591</v>
          </cell>
          <cell r="F77" t="str">
            <v>1.1.4.01.03.06.</v>
          </cell>
          <cell r="G77" t="str">
            <v>MATERIALES Y PRODUCTOS PLASTICOS</v>
          </cell>
          <cell r="H77">
            <v>56146.9</v>
          </cell>
          <cell r="I77">
            <v>56.146900000000002</v>
          </cell>
        </row>
        <row r="78">
          <cell r="A78" t="str">
            <v>1.1.9.01.01.</v>
          </cell>
          <cell r="B78" t="str">
            <v>SERVICIOS A DEVENGAR C/P</v>
          </cell>
          <cell r="C78">
            <v>1725595.91</v>
          </cell>
          <cell r="D78">
            <v>1725.59591</v>
          </cell>
          <cell r="F78" t="str">
            <v>1.1.4.01.03.06.0.</v>
          </cell>
          <cell r="G78" t="str">
            <v>MATERIALES Y PRODUCTOS PLASTICOS</v>
          </cell>
          <cell r="H78">
            <v>56146.9</v>
          </cell>
          <cell r="I78">
            <v>56.146900000000002</v>
          </cell>
        </row>
        <row r="79">
          <cell r="A79" t="str">
            <v>1.1.9.01.01.01.</v>
          </cell>
          <cell r="B79" t="str">
            <v>PRIMAS Y GASTOS DE SEGUROS A DEVENGAR C/P</v>
          </cell>
          <cell r="C79">
            <v>875633.49</v>
          </cell>
          <cell r="D79">
            <v>875.63348999999994</v>
          </cell>
          <cell r="F79" t="str">
            <v>1.1.4.01.03.06.0.99999</v>
          </cell>
          <cell r="G79" t="str">
            <v>MATERIALES Y PRODUCTOS PLASTICOS</v>
          </cell>
          <cell r="H79">
            <v>56146.9</v>
          </cell>
          <cell r="I79">
            <v>56.146900000000002</v>
          </cell>
        </row>
        <row r="80">
          <cell r="A80" t="str">
            <v>1.1.9.01.01.01.0.</v>
          </cell>
          <cell r="B80" t="str">
            <v>PRIMAS Y GASTOS DE SEGUROS A DEVENGAR C/P</v>
          </cell>
          <cell r="C80">
            <v>875633.49</v>
          </cell>
          <cell r="D80">
            <v>875.63348999999994</v>
          </cell>
          <cell r="F80" t="str">
            <v>1.1.4.01.04.</v>
          </cell>
          <cell r="G80" t="str">
            <v>HERRAMIENTAS E INSTRUMENTOS</v>
          </cell>
          <cell r="H80">
            <v>21498.25</v>
          </cell>
          <cell r="I80">
            <v>21.498249999999999</v>
          </cell>
        </row>
        <row r="81">
          <cell r="A81" t="str">
            <v>1.1.9.01.01.01.0.22191</v>
          </cell>
          <cell r="B81" t="str">
            <v>INSTITUTO NACIONAL DE SEGUROS (INS)</v>
          </cell>
          <cell r="C81">
            <v>875633.49</v>
          </cell>
          <cell r="D81">
            <v>875.63348999999994</v>
          </cell>
          <cell r="F81" t="str">
            <v>1.1.4.01.04.01.</v>
          </cell>
          <cell r="G81" t="str">
            <v>HERRAMIENTAS E INSTRUMENTOS</v>
          </cell>
          <cell r="H81">
            <v>21498.25</v>
          </cell>
          <cell r="I81">
            <v>21.498249999999999</v>
          </cell>
        </row>
        <row r="82">
          <cell r="A82" t="str">
            <v>1.1.9.01.01.99.</v>
          </cell>
          <cell r="B82" t="str">
            <v>OTROS SERVICIOS A DEVENGAR CORTO PLAZO</v>
          </cell>
          <cell r="C82">
            <v>849962.42</v>
          </cell>
          <cell r="D82">
            <v>849.96242000000007</v>
          </cell>
          <cell r="F82" t="str">
            <v>1.1.4.01.04.01.0.</v>
          </cell>
          <cell r="G82" t="str">
            <v>HERRAMIENTAS E INSTRUMENTOS</v>
          </cell>
          <cell r="H82">
            <v>21498.25</v>
          </cell>
          <cell r="I82">
            <v>21.498249999999999</v>
          </cell>
        </row>
        <row r="83">
          <cell r="A83" t="str">
            <v>1.1.9.01.01.99.0.</v>
          </cell>
          <cell r="B83" t="str">
            <v>OTROS SERVICIOS A DEVENGAR CORTO PLAZO</v>
          </cell>
          <cell r="C83">
            <v>849962.42</v>
          </cell>
          <cell r="D83">
            <v>849.96242000000007</v>
          </cell>
          <cell r="F83" t="str">
            <v>1.1.4.01.04.01.0.99999</v>
          </cell>
          <cell r="G83" t="str">
            <v>HERRAMIENTAS E INSTRUMENTOS</v>
          </cell>
          <cell r="H83">
            <v>21498.25</v>
          </cell>
          <cell r="I83">
            <v>21.498249999999999</v>
          </cell>
        </row>
        <row r="84">
          <cell r="A84" t="str">
            <v>1.1.9.01.01.99.0.99999</v>
          </cell>
          <cell r="B84" t="str">
            <v>OTROS SERVICIOS A DEVENGAR C/P</v>
          </cell>
          <cell r="C84">
            <v>849962.42</v>
          </cell>
          <cell r="D84">
            <v>849.96242000000007</v>
          </cell>
          <cell r="F84" t="str">
            <v>1.1.4.01.99.</v>
          </cell>
          <cell r="G84" t="str">
            <v>UTILES, MATERIALES Y SUMINISTROS DIVERSOS</v>
          </cell>
          <cell r="H84">
            <v>1672230.21</v>
          </cell>
          <cell r="I84">
            <v>1672.2302099999999</v>
          </cell>
        </row>
        <row r="85">
          <cell r="A85" t="str">
            <v>1.1.9.02.</v>
          </cell>
          <cell r="B85" t="str">
            <v>CUENTAS TRANSITORIAS</v>
          </cell>
          <cell r="C85">
            <v>0</v>
          </cell>
          <cell r="D85">
            <v>0</v>
          </cell>
          <cell r="F85" t="str">
            <v>1.1.4.01.99.01.</v>
          </cell>
          <cell r="G85" t="str">
            <v>UTILES Y MATERIALES DE OFICINA Y COMPUTO</v>
          </cell>
          <cell r="H85">
            <v>430101.42</v>
          </cell>
          <cell r="I85">
            <v>430.10141999999996</v>
          </cell>
        </row>
        <row r="86">
          <cell r="A86" t="str">
            <v>1.1.9.02.01.</v>
          </cell>
          <cell r="B86" t="str">
            <v>REGISTROS TRANSITORIOS</v>
          </cell>
          <cell r="C86">
            <v>0</v>
          </cell>
          <cell r="D86">
            <v>0</v>
          </cell>
          <cell r="F86" t="str">
            <v>1.1.4.01.99.01.0.</v>
          </cell>
          <cell r="G86" t="str">
            <v>UTILES Y MATERIALES DE OFICINA Y COMPUTO</v>
          </cell>
          <cell r="H86">
            <v>430101.42</v>
          </cell>
          <cell r="I86">
            <v>430.10141999999996</v>
          </cell>
        </row>
        <row r="87">
          <cell r="A87" t="str">
            <v>1.1.9.02.01.01.</v>
          </cell>
          <cell r="B87" t="str">
            <v>REGISTROS TRANSITORIOS DE TRANSACCIONES SIN MOVIMIENTO DE FONDOS</v>
          </cell>
          <cell r="C87">
            <v>0</v>
          </cell>
          <cell r="D87">
            <v>0</v>
          </cell>
          <cell r="F87" t="str">
            <v>1.1.4.01.99.01.0.99999</v>
          </cell>
          <cell r="G87" t="str">
            <v>UTILES Y MATERIALES DE OFICINA Y COMPUTO</v>
          </cell>
          <cell r="H87">
            <v>430101.42</v>
          </cell>
          <cell r="I87">
            <v>430.10141999999996</v>
          </cell>
        </row>
        <row r="88">
          <cell r="A88" t="str">
            <v>1.1.9.02.01.01.0.</v>
          </cell>
          <cell r="B88" t="str">
            <v>REGISTROS TRANSITORIOS DE TRANSACCIONES SIN MOVIMIENTO DE FONDOS</v>
          </cell>
          <cell r="C88">
            <v>0</v>
          </cell>
          <cell r="D88">
            <v>0</v>
          </cell>
          <cell r="F88" t="str">
            <v>1.1.4.01.99.03.</v>
          </cell>
          <cell r="G88" t="str">
            <v>PRODUCTOS DE PAPEL, CARTON E IMPRESOS</v>
          </cell>
          <cell r="H88">
            <v>1067825.05</v>
          </cell>
          <cell r="I88">
            <v>1067.8250500000001</v>
          </cell>
        </row>
        <row r="89">
          <cell r="A89" t="str">
            <v>1.1.9.02.01.01.0.99999</v>
          </cell>
          <cell r="B89" t="str">
            <v>REGISTROS TRANSITORIOS DE TRANSACCIONES SIN MOVIMIENTO DE FONDOS</v>
          </cell>
          <cell r="C89">
            <v>0</v>
          </cell>
          <cell r="D89">
            <v>0</v>
          </cell>
          <cell r="F89" t="str">
            <v>1.1.4.01.99.03.0.</v>
          </cell>
          <cell r="G89" t="str">
            <v>PRODUCTOS DE PAPEL, CARTON E IMPRESOS</v>
          </cell>
          <cell r="H89">
            <v>1067825.05</v>
          </cell>
          <cell r="I89">
            <v>1067.8250500000001</v>
          </cell>
        </row>
        <row r="90">
          <cell r="A90" t="str">
            <v>1.2.</v>
          </cell>
          <cell r="B90" t="str">
            <v>ACTIVO NO CORRIENTE</v>
          </cell>
          <cell r="C90">
            <v>1626498861.48</v>
          </cell>
          <cell r="D90">
            <v>1626498.86148</v>
          </cell>
          <cell r="F90" t="str">
            <v>1.1.4.01.99.03.0.99999</v>
          </cell>
          <cell r="G90" t="str">
            <v>PRODUCTOS DE PAPEL, CARTON E IMPRESOS</v>
          </cell>
          <cell r="H90">
            <v>1067825.05</v>
          </cell>
          <cell r="I90">
            <v>1067.8250500000001</v>
          </cell>
        </row>
        <row r="91">
          <cell r="A91" t="str">
            <v>1.2.3.</v>
          </cell>
          <cell r="B91" t="str">
            <v>CUENTAS A COBRAR A LARGO PLAZO</v>
          </cell>
          <cell r="C91">
            <v>60241645.969999999</v>
          </cell>
          <cell r="D91">
            <v>60241.645969999998</v>
          </cell>
          <cell r="F91" t="str">
            <v>1.1.4.01.99.05.</v>
          </cell>
          <cell r="G91" t="str">
            <v>UTILES Y MATERIALES DE LIMPIEZA</v>
          </cell>
          <cell r="H91">
            <v>117005.4</v>
          </cell>
          <cell r="I91">
            <v>117.00539999999999</v>
          </cell>
        </row>
        <row r="92">
          <cell r="A92" t="str">
            <v>1.2.3.08.</v>
          </cell>
          <cell r="B92" t="str">
            <v>DOCUMENTOS A COBRAR A LARGO PLAZO</v>
          </cell>
          <cell r="C92">
            <v>60241645.969999999</v>
          </cell>
          <cell r="D92">
            <v>60241.645969999998</v>
          </cell>
          <cell r="F92" t="str">
            <v>1.1.4.01.99.05.0.</v>
          </cell>
          <cell r="G92" t="str">
            <v>UTILES Y MATERIALES DE LIMPIEZA</v>
          </cell>
          <cell r="H92">
            <v>117005.4</v>
          </cell>
          <cell r="I92">
            <v>117.00539999999999</v>
          </cell>
        </row>
        <row r="93">
          <cell r="A93" t="str">
            <v>1.2.3.08.02.</v>
          </cell>
          <cell r="B93" t="str">
            <v>DOCUMENTOS A COBRAR POR FRACCIONAMIENTO Y ARREGLOS DE PAGO LARGO PLAZO</v>
          </cell>
          <cell r="C93">
            <v>60241645.969999999</v>
          </cell>
          <cell r="D93">
            <v>60241.645969999998</v>
          </cell>
          <cell r="F93" t="str">
            <v>1.1.4.01.99.05.0.99999</v>
          </cell>
          <cell r="G93" t="str">
            <v>UTILES Y MATERIALES DE LIMPIEZA</v>
          </cell>
          <cell r="H93">
            <v>117005.4</v>
          </cell>
          <cell r="I93">
            <v>117.00539999999999</v>
          </cell>
        </row>
        <row r="94">
          <cell r="A94" t="str">
            <v>1.2.3.08.02.99.</v>
          </cell>
          <cell r="B94" t="str">
            <v>DOCUMENTOS A COBRAR POR OTROS FRACCIONAMIENTOS Y ARREGLOS DE PAGO LARGO PLAZO</v>
          </cell>
          <cell r="C94">
            <v>60241645.969999999</v>
          </cell>
          <cell r="D94">
            <v>60241.645969999998</v>
          </cell>
          <cell r="F94" t="str">
            <v>1.1.4.01.99.99.</v>
          </cell>
          <cell r="G94" t="str">
            <v>OTROS UTILES, MATERIALES Y SUMINISTROS DIVERSOS</v>
          </cell>
          <cell r="H94">
            <v>57298.34</v>
          </cell>
          <cell r="I94">
            <v>57.298339999999996</v>
          </cell>
        </row>
        <row r="95">
          <cell r="A95" t="str">
            <v>1.2.3.08.02.99.1.</v>
          </cell>
          <cell r="B95" t="str">
            <v>DOCUMENTOS A COBRAR POR OTROS FRACCIONAMIENTOS Y ARREGLOS DE PAGO LARGO PLAZO</v>
          </cell>
          <cell r="C95">
            <v>60241645.969999999</v>
          </cell>
          <cell r="D95">
            <v>60241.645969999998</v>
          </cell>
          <cell r="F95" t="str">
            <v>1.1.4.01.99.99.0.</v>
          </cell>
          <cell r="G95" t="str">
            <v>OTROS UTILES, MATERIALES Y SUMINISTROS DIVERSOS</v>
          </cell>
          <cell r="H95">
            <v>57298.34</v>
          </cell>
          <cell r="I95">
            <v>57.298339999999996</v>
          </cell>
        </row>
        <row r="96">
          <cell r="A96" t="str">
            <v>1.2.3.08.02.99.1.99999</v>
          </cell>
          <cell r="B96" t="str">
            <v>DOCUMENTOS A COBRAR POR OTROS FRACCIONAMIENTOS Y ARREGLOS DE PAGO LARGO PLAZO -VALOR NOMINAL</v>
          </cell>
          <cell r="C96">
            <v>60241645.969999999</v>
          </cell>
          <cell r="D96">
            <v>60241.645969999998</v>
          </cell>
          <cell r="F96" t="str">
            <v>1.1.4.01.99.99.0.99999</v>
          </cell>
          <cell r="G96" t="str">
            <v>OTROS UTILES, MATERIALES Y SUMINISTROS DIVERSO</v>
          </cell>
          <cell r="H96">
            <v>57298.34</v>
          </cell>
          <cell r="I96">
            <v>57.298339999999996</v>
          </cell>
        </row>
        <row r="97">
          <cell r="A97" t="str">
            <v>1.2.5.</v>
          </cell>
          <cell r="B97" t="str">
            <v>BIENES NO CONCESIONADOS</v>
          </cell>
          <cell r="C97">
            <v>1532700728.6700001</v>
          </cell>
          <cell r="D97">
            <v>1532700.7286700001</v>
          </cell>
          <cell r="F97" t="str">
            <v>1.1.9.</v>
          </cell>
          <cell r="G97" t="str">
            <v>OTROS ACTIVOS A CORTO PLAZO</v>
          </cell>
          <cell r="H97">
            <v>27164852.870000001</v>
          </cell>
          <cell r="I97">
            <v>27164.852870000002</v>
          </cell>
        </row>
        <row r="98">
          <cell r="A98" t="str">
            <v>1.2.5.01.</v>
          </cell>
          <cell r="B98" t="str">
            <v>PROPIEDADES, PLANTA Y EQUIPOS EXPLOTADOS</v>
          </cell>
          <cell r="C98">
            <v>1523910296.52</v>
          </cell>
          <cell r="D98">
            <v>1523910.2965200001</v>
          </cell>
          <cell r="F98" t="str">
            <v>1.1.9.01.</v>
          </cell>
          <cell r="G98" t="str">
            <v>GASTOS A DEVENGAR A CORTO PLAZO</v>
          </cell>
          <cell r="H98">
            <v>27164852.870000001</v>
          </cell>
          <cell r="I98">
            <v>27164.852870000002</v>
          </cell>
        </row>
        <row r="99">
          <cell r="A99" t="str">
            <v>1.2.5.01.01.</v>
          </cell>
          <cell r="B99" t="str">
            <v>TIERRAS Y TERRENOS</v>
          </cell>
          <cell r="C99">
            <v>431353047.94</v>
          </cell>
          <cell r="D99">
            <v>431353.04794000002</v>
          </cell>
          <cell r="F99" t="str">
            <v>1.1.9.01.01.</v>
          </cell>
          <cell r="G99" t="str">
            <v>SERVICIOS A DEVENGAR C/P</v>
          </cell>
          <cell r="H99">
            <v>2111632.4700000002</v>
          </cell>
          <cell r="I99">
            <v>2111.63247</v>
          </cell>
        </row>
        <row r="100">
          <cell r="A100" t="str">
            <v>1.2.5.01.01.01.</v>
          </cell>
          <cell r="B100" t="str">
            <v>TERRENOS PARA CONSTRUCCION DE EDIFICIOS</v>
          </cell>
          <cell r="C100">
            <v>431353047.94</v>
          </cell>
          <cell r="D100">
            <v>431353.04794000002</v>
          </cell>
          <cell r="F100" t="str">
            <v>1.1.9.01.01.01.</v>
          </cell>
          <cell r="G100" t="str">
            <v>PRIMAS Y GASTOS DE SEGUROS A DEVENGAR C/P</v>
          </cell>
          <cell r="H100">
            <v>2111632.4700000002</v>
          </cell>
          <cell r="I100">
            <v>2111.63247</v>
          </cell>
        </row>
        <row r="101">
          <cell r="A101" t="str">
            <v>1.2.5.01.01.01.6.</v>
          </cell>
          <cell r="B101" t="str">
            <v>VALORES DE ORIGEN</v>
          </cell>
          <cell r="C101">
            <v>199989.6</v>
          </cell>
          <cell r="D101">
            <v>199.9896</v>
          </cell>
          <cell r="F101" t="str">
            <v>1.1.9.01.01.01.0.</v>
          </cell>
          <cell r="G101" t="str">
            <v>PRIMAS Y GASTOS DE SEGUROS A DEVENGAR C/P</v>
          </cell>
          <cell r="H101">
            <v>2111632.4700000002</v>
          </cell>
          <cell r="I101">
            <v>2111.63247</v>
          </cell>
        </row>
        <row r="102">
          <cell r="A102" t="str">
            <v>1.2.5.01.01.01.6.99999</v>
          </cell>
          <cell r="B102" t="str">
            <v>VALORES DE ORIGEN - TERRENOS PARA CONSTRUCCION</v>
          </cell>
          <cell r="C102">
            <v>199989.6</v>
          </cell>
          <cell r="D102">
            <v>199.9896</v>
          </cell>
          <cell r="F102" t="str">
            <v>1.1.9.01.01.01.0.22191</v>
          </cell>
          <cell r="G102" t="str">
            <v>INSTITUTO NACIONAL DE SEGUROS (INS)</v>
          </cell>
          <cell r="H102">
            <v>2111632.4700000002</v>
          </cell>
          <cell r="I102">
            <v>2111.63247</v>
          </cell>
        </row>
        <row r="103">
          <cell r="A103" t="str">
            <v>1.2.5.01.01.01.7.</v>
          </cell>
          <cell r="B103" t="str">
            <v>REVALUACIONES</v>
          </cell>
          <cell r="C103">
            <v>431153058.33999997</v>
          </cell>
          <cell r="D103">
            <v>431153.05833999999</v>
          </cell>
          <cell r="F103" t="str">
            <v>1.1.9.01.99.</v>
          </cell>
          <cell r="G103" t="str">
            <v>OTROS GASTOS A DEVENGAR C/P</v>
          </cell>
          <cell r="H103">
            <v>25053220.399999999</v>
          </cell>
          <cell r="I103">
            <v>25053.220399999998</v>
          </cell>
        </row>
        <row r="104">
          <cell r="A104" t="str">
            <v>1.2.5.01.01.01.7.99999</v>
          </cell>
          <cell r="B104" t="str">
            <v>REVALUACIONES</v>
          </cell>
          <cell r="C104">
            <v>431153058.33999997</v>
          </cell>
          <cell r="D104">
            <v>431153.05833999999</v>
          </cell>
          <cell r="F104" t="str">
            <v>1.1.9.01.99.99.</v>
          </cell>
          <cell r="G104" t="str">
            <v>OTROS GASTOS A DEVENGAR C/P</v>
          </cell>
          <cell r="H104">
            <v>25053220.399999999</v>
          </cell>
          <cell r="I104">
            <v>25053.220399999998</v>
          </cell>
        </row>
        <row r="105">
          <cell r="A105" t="str">
            <v>1.2.5.01.02.</v>
          </cell>
          <cell r="B105" t="str">
            <v>EDIFICIOS</v>
          </cell>
          <cell r="C105">
            <v>1014895257.59</v>
          </cell>
          <cell r="D105">
            <v>1014895.2575900001</v>
          </cell>
          <cell r="F105" t="str">
            <v>1.1.9.01.99.99.0.</v>
          </cell>
          <cell r="G105" t="str">
            <v>OTROS GASTOS A DEVENGAR C/P</v>
          </cell>
          <cell r="H105">
            <v>25053220.399999999</v>
          </cell>
          <cell r="I105">
            <v>25053.220399999998</v>
          </cell>
        </row>
        <row r="106">
          <cell r="A106" t="str">
            <v>1.2.5.01.02.01.</v>
          </cell>
          <cell r="B106" t="str">
            <v>EDIFICIOS DE OFICINAS Y ATENCION AL PUBLICO</v>
          </cell>
          <cell r="C106">
            <v>1014895257.59</v>
          </cell>
          <cell r="D106">
            <v>1014895.2575900001</v>
          </cell>
          <cell r="F106" t="str">
            <v>1.1.9.01.99.99.0.99999</v>
          </cell>
          <cell r="G106" t="str">
            <v>OTROS GASTOS A DEVENGAR C/P</v>
          </cell>
          <cell r="H106">
            <v>25053220.399999999</v>
          </cell>
          <cell r="I106">
            <v>25053.220399999998</v>
          </cell>
        </row>
        <row r="107">
          <cell r="A107" t="str">
            <v>1.2.5.01.02.01.1.</v>
          </cell>
          <cell r="B107" t="str">
            <v>VALORES DE ORIGEN</v>
          </cell>
          <cell r="C107">
            <v>1283075391.8</v>
          </cell>
          <cell r="D107">
            <v>1283075.3917999999</v>
          </cell>
          <cell r="F107" t="str">
            <v>1.1.9.02.</v>
          </cell>
          <cell r="G107" t="str">
            <v>CUENTAS TRANSITORIAS</v>
          </cell>
          <cell r="H107">
            <v>0</v>
          </cell>
          <cell r="I107">
            <v>0</v>
          </cell>
        </row>
        <row r="108">
          <cell r="A108" t="str">
            <v>1.2.5.01.02.01.1.99999</v>
          </cell>
          <cell r="B108" t="str">
            <v>VALORES DE ORIGEN - EDIFICIOS DE OFICINAS Y AT</v>
          </cell>
          <cell r="C108">
            <v>1283075391.8</v>
          </cell>
          <cell r="D108">
            <v>1283075.3917999999</v>
          </cell>
          <cell r="F108" t="str">
            <v>1.1.9.02.01.</v>
          </cell>
          <cell r="G108" t="str">
            <v>REGISTROS TRANSITORIOS</v>
          </cell>
          <cell r="H108">
            <v>0</v>
          </cell>
          <cell r="I108">
            <v>0</v>
          </cell>
        </row>
        <row r="109">
          <cell r="A109" t="str">
            <v>1.2.5.01.02.01.2.</v>
          </cell>
          <cell r="B109" t="str">
            <v>REVALUACIONES</v>
          </cell>
          <cell r="C109">
            <v>39798872.75</v>
          </cell>
          <cell r="D109">
            <v>39798.872750000002</v>
          </cell>
          <cell r="F109" t="str">
            <v>1.1.9.02.01.01.</v>
          </cell>
          <cell r="G109" t="str">
            <v>REGISTROS TRANSITORIOS DE TRANSACCIONES SIN MOVIMIENTO DE FONDOS</v>
          </cell>
          <cell r="H109">
            <v>0</v>
          </cell>
          <cell r="I109">
            <v>0</v>
          </cell>
        </row>
        <row r="110">
          <cell r="A110" t="str">
            <v>1.2.5.01.02.01.2.99999</v>
          </cell>
          <cell r="B110" t="str">
            <v>REVALUACIONES - EDIFICIOS DE OFICINAS Y AT</v>
          </cell>
          <cell r="C110">
            <v>39798872.75</v>
          </cell>
          <cell r="D110">
            <v>39798.872750000002</v>
          </cell>
          <cell r="F110" t="str">
            <v>1.1.9.02.01.01.0.</v>
          </cell>
          <cell r="G110" t="str">
            <v>REGISTROS TRANSITORIOS DE TRANSACCIONES SIN MOVIMIENTO DE FONDOS</v>
          </cell>
          <cell r="H110">
            <v>0</v>
          </cell>
          <cell r="I110">
            <v>0</v>
          </cell>
        </row>
        <row r="111">
          <cell r="A111" t="str">
            <v>1.2.5.01.02.01.3.</v>
          </cell>
          <cell r="B111" t="str">
            <v>DEPRECIACIONES ACUMULADAS *</v>
          </cell>
          <cell r="C111">
            <v>-198369753.53</v>
          </cell>
          <cell r="D111">
            <v>-198369.75352999999</v>
          </cell>
          <cell r="F111" t="str">
            <v>1.1.9.02.01.01.0.99999</v>
          </cell>
          <cell r="G111" t="str">
            <v>REGISTROS TRANSITORIOS DE TRANSACCIONES SIN MOVIMIENTO DE FONDOS</v>
          </cell>
          <cell r="H111">
            <v>0</v>
          </cell>
          <cell r="I111">
            <v>0</v>
          </cell>
        </row>
        <row r="112">
          <cell r="A112" t="str">
            <v>1.2.5.01.02.01.3.99999</v>
          </cell>
          <cell r="B112" t="str">
            <v>DEPRECIACIONES ACUMULADAS*-EDIFICIOS DE OFICIN</v>
          </cell>
          <cell r="C112">
            <v>-198369753.53</v>
          </cell>
          <cell r="D112">
            <v>-198369.75352999999</v>
          </cell>
          <cell r="F112" t="str">
            <v>1.2.</v>
          </cell>
          <cell r="G112" t="str">
            <v>ACTIVO NO CORRIENTE</v>
          </cell>
          <cell r="H112">
            <v>1967978952.4100001</v>
          </cell>
          <cell r="I112">
            <v>1967978.9524100001</v>
          </cell>
        </row>
        <row r="113">
          <cell r="A113" t="str">
            <v>1.2.5.01.02.01.4.</v>
          </cell>
          <cell r="B113" t="str">
            <v>PERDIDAS POR DETERIORO *</v>
          </cell>
          <cell r="C113">
            <v>-109609253.43000001</v>
          </cell>
          <cell r="D113">
            <v>-109609.25343000001</v>
          </cell>
          <cell r="F113" t="str">
            <v>1.2.3.</v>
          </cell>
          <cell r="G113" t="str">
            <v>CUENTAS A COBRAR A LARGO PLAZO</v>
          </cell>
          <cell r="H113">
            <v>72125878.599999994</v>
          </cell>
          <cell r="I113">
            <v>72125.878599999996</v>
          </cell>
        </row>
        <row r="114">
          <cell r="A114" t="str">
            <v>1.2.5.01.02.01.4.99999</v>
          </cell>
          <cell r="B114" t="str">
            <v>PERDIDAS POR DETERIORO*-EDIFICIOS DE OFICIN</v>
          </cell>
          <cell r="C114">
            <v>-109609253.43000001</v>
          </cell>
          <cell r="D114">
            <v>-109609.25343000001</v>
          </cell>
          <cell r="F114" t="str">
            <v>1.2.3.08.</v>
          </cell>
          <cell r="G114" t="str">
            <v>DOCUMENTOS A COBRAR A LARGO PLAZO</v>
          </cell>
          <cell r="H114">
            <v>72125878.599999994</v>
          </cell>
          <cell r="I114">
            <v>72125.878599999996</v>
          </cell>
        </row>
        <row r="115">
          <cell r="A115" t="str">
            <v>1.2.5.01.03.</v>
          </cell>
          <cell r="B115" t="str">
            <v>MAQUINARIA Y EQUIPO PARA LA PRODUCCION</v>
          </cell>
          <cell r="C115">
            <v>7264641.6500000004</v>
          </cell>
          <cell r="D115">
            <v>7264.6416500000005</v>
          </cell>
          <cell r="F115" t="str">
            <v>1.2.3.08.02.</v>
          </cell>
          <cell r="G115" t="str">
            <v>DOCUMENTOS A COBRAR POR FRACCIONAMIENTO Y ARREGLOS DE PAGO LARGO PLAZO</v>
          </cell>
          <cell r="H115">
            <v>72125878.599999994</v>
          </cell>
          <cell r="I115">
            <v>72125.878599999996</v>
          </cell>
        </row>
        <row r="116">
          <cell r="A116" t="str">
            <v>1.2.5.01.03.03.</v>
          </cell>
          <cell r="B116" t="str">
            <v>PLANTA ELECTRICA</v>
          </cell>
          <cell r="C116">
            <v>7264641.6500000004</v>
          </cell>
          <cell r="D116">
            <v>7264.6416500000005</v>
          </cell>
          <cell r="F116" t="str">
            <v>1.2.3.08.02.99.</v>
          </cell>
          <cell r="G116" t="str">
            <v>DOCUMENTOS A COBRAR POR OTROS FRACCIONAMIENTOS Y ARREGLOS DE PAGO LARGO PLAZO</v>
          </cell>
          <cell r="H116">
            <v>72125878.599999994</v>
          </cell>
          <cell r="I116">
            <v>72125.878599999996</v>
          </cell>
        </row>
        <row r="117">
          <cell r="A117" t="str">
            <v>1.2.5.01.03.03.1.</v>
          </cell>
          <cell r="B117" t="str">
            <v>VALORES DE ORIGEN</v>
          </cell>
          <cell r="C117">
            <v>16267079.300000001</v>
          </cell>
          <cell r="D117">
            <v>16267.079300000001</v>
          </cell>
          <cell r="F117" t="str">
            <v>1.2.3.08.02.99.1.</v>
          </cell>
          <cell r="G117" t="str">
            <v>DOCUMENTOS A COBRAR POR OTROS FRACCIONAMIENTOS Y ARREGLOS DE PAGO LARGO PLAZO</v>
          </cell>
          <cell r="H117">
            <v>72125878.599999994</v>
          </cell>
          <cell r="I117">
            <v>72125.878599999996</v>
          </cell>
        </row>
        <row r="118">
          <cell r="A118" t="str">
            <v>1.2.5.01.03.03.1.99999</v>
          </cell>
          <cell r="B118" t="str">
            <v>VALORES DE ORIGEN - PLANTA ELECTRICA</v>
          </cell>
          <cell r="C118">
            <v>16267079.300000001</v>
          </cell>
          <cell r="D118">
            <v>16267.079300000001</v>
          </cell>
          <cell r="F118" t="str">
            <v>1.2.3.08.02.99.1.99999</v>
          </cell>
          <cell r="G118" t="str">
            <v>DOCUMENTOS A COBRAR POR OTROS FRACCIONAMIENTOS Y ARREGLOS DE PAGO LARGO PLAZO -VALOR NOMINAL</v>
          </cell>
          <cell r="H118">
            <v>72125878.599999994</v>
          </cell>
          <cell r="I118">
            <v>72125.878599999996</v>
          </cell>
        </row>
        <row r="119">
          <cell r="A119" t="str">
            <v>1.2.5.01.03.03.3.</v>
          </cell>
          <cell r="B119" t="str">
            <v>DEPRECIACIONES ACUMULADAS*</v>
          </cell>
          <cell r="C119">
            <v>-9002437.6500000004</v>
          </cell>
          <cell r="D119">
            <v>-9002.4376499999998</v>
          </cell>
          <cell r="F119" t="str">
            <v>1.2.5.</v>
          </cell>
          <cell r="G119" t="str">
            <v>BIENES NO CONCESIONADOS</v>
          </cell>
          <cell r="H119">
            <v>1588760161.3199999</v>
          </cell>
          <cell r="I119">
            <v>1588760.16132</v>
          </cell>
        </row>
        <row r="120">
          <cell r="A120" t="str">
            <v>1.2.5.01.03.03.3.99999</v>
          </cell>
          <cell r="B120" t="str">
            <v>DEPRECIACIONES ACUMULADAS * - PLANTA ELECTRICA</v>
          </cell>
          <cell r="C120">
            <v>-9002437.6500000004</v>
          </cell>
          <cell r="D120">
            <v>-9002.4376499999998</v>
          </cell>
          <cell r="F120" t="str">
            <v>1.2.5.01.</v>
          </cell>
          <cell r="G120" t="str">
            <v>PROPIEDADES, PLANTA Y EQUIPOS EXPLOTADOS</v>
          </cell>
          <cell r="H120">
            <v>1575834204.6400001</v>
          </cell>
          <cell r="I120">
            <v>1575834.2046400001</v>
          </cell>
        </row>
        <row r="121">
          <cell r="A121" t="str">
            <v>1.2.5.01.04.</v>
          </cell>
          <cell r="B121" t="str">
            <v>EQUIPO DE TRANSPORTE, TRACCION Y ELEVACION</v>
          </cell>
          <cell r="C121">
            <v>13690625</v>
          </cell>
          <cell r="D121">
            <v>13690.625</v>
          </cell>
          <cell r="F121" t="str">
            <v>1.2.5.01.01.</v>
          </cell>
          <cell r="G121" t="str">
            <v>TIERRAS Y TERRENOS</v>
          </cell>
          <cell r="H121">
            <v>431353047.94</v>
          </cell>
          <cell r="I121">
            <v>431353.04794000002</v>
          </cell>
        </row>
        <row r="122">
          <cell r="A122" t="str">
            <v>1.2.5.01.04.02.</v>
          </cell>
          <cell r="B122" t="str">
            <v>VEHICULOS</v>
          </cell>
          <cell r="C122">
            <v>13690625</v>
          </cell>
          <cell r="D122">
            <v>13690.625</v>
          </cell>
          <cell r="F122" t="str">
            <v>1.2.5.01.01.01.</v>
          </cell>
          <cell r="G122" t="str">
            <v>TERRENOS PARA CONSTRUCCION DE EDIFICIOS</v>
          </cell>
          <cell r="H122">
            <v>431353047.94</v>
          </cell>
          <cell r="I122">
            <v>431353.04794000002</v>
          </cell>
        </row>
        <row r="123">
          <cell r="A123" t="str">
            <v>1.2.5.01.04.02.1.</v>
          </cell>
          <cell r="B123" t="str">
            <v>VALORES DE ORIGEN</v>
          </cell>
          <cell r="C123">
            <v>36171687</v>
          </cell>
          <cell r="D123">
            <v>36171.686999999998</v>
          </cell>
          <cell r="F123" t="str">
            <v>1.2.5.01.01.01.6.</v>
          </cell>
          <cell r="G123" t="str">
            <v>VALORES DE ORIGEN</v>
          </cell>
          <cell r="H123">
            <v>199989.6</v>
          </cell>
          <cell r="I123">
            <v>199.9896</v>
          </cell>
        </row>
        <row r="124">
          <cell r="A124" t="str">
            <v>1.2.5.01.04.02.1.99999</v>
          </cell>
          <cell r="B124" t="str">
            <v>VALORES DE ORIGEN - VEHICULOS</v>
          </cell>
          <cell r="C124">
            <v>36171687</v>
          </cell>
          <cell r="D124">
            <v>36171.686999999998</v>
          </cell>
          <cell r="F124" t="str">
            <v>1.2.5.01.01.01.6.99999</v>
          </cell>
          <cell r="G124" t="str">
            <v>VALORES DE ORIGEN - TERRENOS PARA CONSTRUCCION</v>
          </cell>
          <cell r="H124">
            <v>199989.6</v>
          </cell>
          <cell r="I124">
            <v>199.9896</v>
          </cell>
        </row>
        <row r="125">
          <cell r="A125" t="str">
            <v>1.2.5.01.04.02.2.</v>
          </cell>
          <cell r="B125" t="str">
            <v>REVALUACIONES - VEHICULOS</v>
          </cell>
          <cell r="C125">
            <v>10073456.300000001</v>
          </cell>
          <cell r="D125">
            <v>10073.456300000002</v>
          </cell>
          <cell r="F125" t="str">
            <v>1.2.5.01.01.01.7.</v>
          </cell>
          <cell r="G125" t="str">
            <v>REVALUACIONES</v>
          </cell>
          <cell r="H125">
            <v>431153058.33999997</v>
          </cell>
          <cell r="I125">
            <v>431153.05833999999</v>
          </cell>
        </row>
        <row r="126">
          <cell r="A126" t="str">
            <v>1.2.5.01.04.02.2.99999</v>
          </cell>
          <cell r="B126" t="str">
            <v>REVALUACIONES - VEHICULOS</v>
          </cell>
          <cell r="C126">
            <v>10073456.300000001</v>
          </cell>
          <cell r="D126">
            <v>10073.456300000002</v>
          </cell>
          <cell r="F126" t="str">
            <v>1.2.5.01.01.01.7.99999</v>
          </cell>
          <cell r="G126" t="str">
            <v>REVALUACIONES</v>
          </cell>
          <cell r="H126">
            <v>431153058.33999997</v>
          </cell>
          <cell r="I126">
            <v>431153.05833999999</v>
          </cell>
        </row>
        <row r="127">
          <cell r="A127" t="str">
            <v>1.2.5.01.04.02.3.</v>
          </cell>
          <cell r="B127" t="str">
            <v>DEPRECIACIONES ACUMULADAS*</v>
          </cell>
          <cell r="C127">
            <v>-32554518.300000001</v>
          </cell>
          <cell r="D127">
            <v>-32554.5183</v>
          </cell>
          <cell r="F127" t="str">
            <v>1.2.5.01.02.</v>
          </cell>
          <cell r="G127" t="str">
            <v>EDIFICIOS</v>
          </cell>
          <cell r="H127">
            <v>1037034549.95</v>
          </cell>
          <cell r="I127">
            <v>1037034.54995</v>
          </cell>
        </row>
        <row r="128">
          <cell r="A128" t="str">
            <v>1.2.5.01.04.02.3.99999</v>
          </cell>
          <cell r="B128" t="str">
            <v>DEPRECIACIONES ACUMULADAS * - VEHICULOS</v>
          </cell>
          <cell r="C128">
            <v>-32554518.300000001</v>
          </cell>
          <cell r="D128">
            <v>-32554.5183</v>
          </cell>
          <cell r="F128" t="str">
            <v>1.2.5.01.02.01.</v>
          </cell>
          <cell r="G128" t="str">
            <v>EDIFICIOS DE OFICINAS Y ATENCION AL PUBLICO</v>
          </cell>
          <cell r="H128">
            <v>1037034549.95</v>
          </cell>
          <cell r="I128">
            <v>1037034.54995</v>
          </cell>
        </row>
        <row r="129">
          <cell r="A129" t="str">
            <v>1.2.5.01.05.</v>
          </cell>
          <cell r="B129" t="str">
            <v>EQUIPOS DE COMUNICACION</v>
          </cell>
          <cell r="C129">
            <v>4149533.03</v>
          </cell>
          <cell r="D129">
            <v>4149.5330299999996</v>
          </cell>
          <cell r="F129" t="str">
            <v>1.2.5.01.02.01.1.</v>
          </cell>
          <cell r="G129" t="str">
            <v>VALORES DE ORIGEN</v>
          </cell>
          <cell r="H129">
            <v>1283075391.8</v>
          </cell>
          <cell r="I129">
            <v>1283075.3917999999</v>
          </cell>
        </row>
        <row r="130">
          <cell r="A130" t="str">
            <v>1.2.5.01.05.02.</v>
          </cell>
          <cell r="B130" t="str">
            <v>EQUIPOS DE TELEFONIA</v>
          </cell>
          <cell r="C130">
            <v>41673.89</v>
          </cell>
          <cell r="D130">
            <v>41.67389</v>
          </cell>
          <cell r="F130" t="str">
            <v>1.2.5.01.02.01.1.99999</v>
          </cell>
          <cell r="G130" t="str">
            <v>VALORES DE ORIGEN - EDIFICIOS DE OFICINAS Y AT</v>
          </cell>
          <cell r="H130">
            <v>1283075391.8</v>
          </cell>
          <cell r="I130">
            <v>1283075.3917999999</v>
          </cell>
        </row>
        <row r="131">
          <cell r="A131" t="str">
            <v>1.2.5.01.05.02.1.</v>
          </cell>
          <cell r="B131" t="str">
            <v>VALORES DE ORIGEN</v>
          </cell>
          <cell r="C131">
            <v>416738.88</v>
          </cell>
          <cell r="D131">
            <v>416.73887999999999</v>
          </cell>
          <cell r="F131" t="str">
            <v>1.2.5.01.02.01.2.</v>
          </cell>
          <cell r="G131" t="str">
            <v>REVALUACIONES</v>
          </cell>
          <cell r="H131">
            <v>39798872.75</v>
          </cell>
          <cell r="I131">
            <v>39798.872750000002</v>
          </cell>
        </row>
        <row r="132">
          <cell r="A132" t="str">
            <v>1.2.5.01.05.02.1.99999</v>
          </cell>
          <cell r="B132" t="str">
            <v>VALORES DE ORIGEN - EQUIPOS DE TELEFONIA</v>
          </cell>
          <cell r="C132">
            <v>416738.88</v>
          </cell>
          <cell r="D132">
            <v>416.73887999999999</v>
          </cell>
          <cell r="F132" t="str">
            <v>1.2.5.01.02.01.2.99999</v>
          </cell>
          <cell r="G132" t="str">
            <v>REVALUACIONES - EDIFICIOS DE OFICINAS Y AT</v>
          </cell>
          <cell r="H132">
            <v>39798872.75</v>
          </cell>
          <cell r="I132">
            <v>39798.872750000002</v>
          </cell>
        </row>
        <row r="133">
          <cell r="A133" t="str">
            <v>1.2.5.01.05.02.3.</v>
          </cell>
          <cell r="B133" t="str">
            <v>DEPRECIACIONES ACUMULADAS *</v>
          </cell>
          <cell r="C133">
            <v>-375064.99</v>
          </cell>
          <cell r="D133">
            <v>-375.06498999999997</v>
          </cell>
          <cell r="F133" t="str">
            <v>1.2.5.01.02.01.3.</v>
          </cell>
          <cell r="G133" t="str">
            <v>DEPRECIACIONES ACUMULADAS *</v>
          </cell>
          <cell r="H133">
            <v>-176230461.16999999</v>
          </cell>
          <cell r="I133">
            <v>-176230.46117</v>
          </cell>
        </row>
        <row r="134">
          <cell r="A134" t="str">
            <v>1.2.5.01.05.02.3.99999</v>
          </cell>
          <cell r="B134" t="str">
            <v>DEPRECIACIONES ACUMULADAS * - EQUIPOS DE TELEF</v>
          </cell>
          <cell r="C134">
            <v>-375064.99</v>
          </cell>
          <cell r="D134">
            <v>-375.06498999999997</v>
          </cell>
          <cell r="F134" t="str">
            <v>1.2.5.01.02.01.3.99999</v>
          </cell>
          <cell r="G134" t="str">
            <v>DEPRECIACIONES ACUMULADAS*-EDIFICIOS DE OFICIN</v>
          </cell>
          <cell r="H134">
            <v>-176230461.16999999</v>
          </cell>
          <cell r="I134">
            <v>-176230.46117</v>
          </cell>
        </row>
        <row r="135">
          <cell r="A135" t="str">
            <v>1.2.5.01.05.03.</v>
          </cell>
          <cell r="B135" t="str">
            <v>EQUIPO DE RADIOCOMUNICACIÓN</v>
          </cell>
          <cell r="C135">
            <v>100120</v>
          </cell>
          <cell r="D135">
            <v>100.12</v>
          </cell>
          <cell r="F135" t="str">
            <v>1.2.5.01.02.01.4.</v>
          </cell>
          <cell r="G135" t="str">
            <v>PERDIDAS POR DETERIORO *</v>
          </cell>
          <cell r="H135">
            <v>-109609253.43000001</v>
          </cell>
          <cell r="I135">
            <v>-109609.25343000001</v>
          </cell>
        </row>
        <row r="136">
          <cell r="A136" t="str">
            <v>1.2.5.01.05.03.1.</v>
          </cell>
          <cell r="B136" t="str">
            <v>VALOR DE ORIGEN</v>
          </cell>
          <cell r="C136">
            <v>100120</v>
          </cell>
          <cell r="D136">
            <v>100.12</v>
          </cell>
          <cell r="F136" t="str">
            <v>1.2.5.01.02.01.4.99999</v>
          </cell>
          <cell r="G136" t="str">
            <v>PERDIDAS POR DETERIORO*-EDIFICIOS DE OFICIN</v>
          </cell>
          <cell r="H136">
            <v>-109609253.43000001</v>
          </cell>
          <cell r="I136">
            <v>-109609.25343000001</v>
          </cell>
        </row>
        <row r="137">
          <cell r="A137" t="str">
            <v>1.2.5.01.05.03.1.99999</v>
          </cell>
          <cell r="B137" t="str">
            <v>VALOR DE ORIGEN - EQUIPO RADIOCOMUNICACION</v>
          </cell>
          <cell r="C137">
            <v>100120</v>
          </cell>
          <cell r="D137">
            <v>100.12</v>
          </cell>
          <cell r="F137" t="str">
            <v>1.2.5.01.03.</v>
          </cell>
          <cell r="G137" t="str">
            <v>MAQUINARIA Y EQUIPO PARA LA PRODUCCION</v>
          </cell>
          <cell r="H137">
            <v>8274420.7699999996</v>
          </cell>
          <cell r="I137">
            <v>8274.4207699999988</v>
          </cell>
        </row>
        <row r="138">
          <cell r="A138" t="str">
            <v>1.2.5.01.05.04.</v>
          </cell>
          <cell r="B138" t="str">
            <v>EQUIPOS DE AUDIO Y VIDEO</v>
          </cell>
          <cell r="C138">
            <v>3093177.71</v>
          </cell>
          <cell r="D138">
            <v>3093.1777099999999</v>
          </cell>
          <cell r="F138" t="str">
            <v>1.2.5.01.03.03.</v>
          </cell>
          <cell r="G138" t="str">
            <v>PLANTA ELECTRICA</v>
          </cell>
          <cell r="H138">
            <v>8274420.7699999996</v>
          </cell>
          <cell r="I138">
            <v>8274.4207699999988</v>
          </cell>
        </row>
        <row r="139">
          <cell r="A139" t="str">
            <v>1.2.5.01.05.04.1.</v>
          </cell>
          <cell r="B139" t="str">
            <v>VALORES DE ORIGEN</v>
          </cell>
          <cell r="C139">
            <v>12822179.380000001</v>
          </cell>
          <cell r="D139">
            <v>12822.179380000001</v>
          </cell>
          <cell r="F139" t="str">
            <v>1.2.5.01.03.03.1.</v>
          </cell>
          <cell r="G139" t="str">
            <v>VALORES DE ORIGEN</v>
          </cell>
          <cell r="H139">
            <v>16267079.300000001</v>
          </cell>
          <cell r="I139">
            <v>16267.079300000001</v>
          </cell>
        </row>
        <row r="140">
          <cell r="A140" t="str">
            <v>1.2.5.01.05.04.1.99999</v>
          </cell>
          <cell r="B140" t="str">
            <v>VALORES DE ORIGEN - EQUIPOS DE AUDIO Y VIDEO</v>
          </cell>
          <cell r="C140">
            <v>12822179.380000001</v>
          </cell>
          <cell r="D140">
            <v>12822.179380000001</v>
          </cell>
          <cell r="F140" t="str">
            <v>1.2.5.01.03.03.1.99999</v>
          </cell>
          <cell r="G140" t="str">
            <v>VALORES DE ORIGEN - PLANTA ELECTRICA</v>
          </cell>
          <cell r="H140">
            <v>16267079.300000001</v>
          </cell>
          <cell r="I140">
            <v>16267.079300000001</v>
          </cell>
        </row>
        <row r="141">
          <cell r="A141" t="str">
            <v>1.2.5.01.05.04.3.</v>
          </cell>
          <cell r="B141" t="str">
            <v>DEPRECIACIONES ACUMULADAS *</v>
          </cell>
          <cell r="C141">
            <v>-9729001.6699999999</v>
          </cell>
          <cell r="D141">
            <v>-9729.0016699999996</v>
          </cell>
          <cell r="F141" t="str">
            <v>1.2.5.01.03.03.3.</v>
          </cell>
          <cell r="G141" t="str">
            <v>DEPRECIACIONES ACUMULADAS*</v>
          </cell>
          <cell r="H141">
            <v>-7992658.5300000003</v>
          </cell>
          <cell r="I141">
            <v>-7992.6585300000006</v>
          </cell>
        </row>
        <row r="142">
          <cell r="A142" t="str">
            <v>1.2.5.01.05.04.3.99999</v>
          </cell>
          <cell r="B142" t="str">
            <v>DEPRECIACIONES ACUMULADAS * - EQUIPOS DE AUDIO</v>
          </cell>
          <cell r="C142">
            <v>-9729001.6699999999</v>
          </cell>
          <cell r="D142">
            <v>-9729.0016699999996</v>
          </cell>
          <cell r="F142" t="str">
            <v>1.2.5.01.03.03.3.99999</v>
          </cell>
          <cell r="G142" t="str">
            <v>DEPRECIACIONES ACUMULADAS * - PLANTA ELECTRICA</v>
          </cell>
          <cell r="H142">
            <v>-7992658.5300000003</v>
          </cell>
          <cell r="I142">
            <v>-7992.6585300000006</v>
          </cell>
        </row>
        <row r="143">
          <cell r="A143" t="str">
            <v>1.2.5.01.05.99.</v>
          </cell>
          <cell r="B143" t="str">
            <v>OTROS EQUIPOS DE COMUNICACION</v>
          </cell>
          <cell r="C143">
            <v>914561.43</v>
          </cell>
          <cell r="D143">
            <v>914.56143000000009</v>
          </cell>
          <cell r="F143" t="str">
            <v>1.2.5.01.04.</v>
          </cell>
          <cell r="G143" t="str">
            <v>EQUIPO DE TRANSPORTE, TRACCION Y ELEVACION</v>
          </cell>
          <cell r="H143">
            <v>19643665.140000001</v>
          </cell>
          <cell r="I143">
            <v>19643.665140000001</v>
          </cell>
        </row>
        <row r="144">
          <cell r="A144" t="str">
            <v>1.2.5.01.05.99.1.</v>
          </cell>
          <cell r="B144" t="str">
            <v>VALORES DE ORIGEN</v>
          </cell>
          <cell r="C144">
            <v>5478967</v>
          </cell>
          <cell r="D144">
            <v>5478.9669999999996</v>
          </cell>
          <cell r="F144" t="str">
            <v>1.2.5.01.04.02.</v>
          </cell>
          <cell r="G144" t="str">
            <v>VEHICULOS</v>
          </cell>
          <cell r="H144">
            <v>19643665.140000001</v>
          </cell>
          <cell r="I144">
            <v>19643.665140000001</v>
          </cell>
        </row>
        <row r="145">
          <cell r="A145" t="str">
            <v>1.2.5.01.05.99.1.99999</v>
          </cell>
          <cell r="B145" t="str">
            <v>VALORES DE ORIGEN - OTROS EQUIPOS DE COMUNICAC</v>
          </cell>
          <cell r="C145">
            <v>5478967</v>
          </cell>
          <cell r="D145">
            <v>5478.9669999999996</v>
          </cell>
          <cell r="F145" t="str">
            <v>1.2.5.01.04.02.1.</v>
          </cell>
          <cell r="G145" t="str">
            <v>VALORES DE ORIGEN</v>
          </cell>
          <cell r="H145">
            <v>60015916</v>
          </cell>
          <cell r="I145">
            <v>60015.915999999997</v>
          </cell>
        </row>
        <row r="146">
          <cell r="A146" t="str">
            <v>1.2.5.01.05.99.3.</v>
          </cell>
          <cell r="B146" t="str">
            <v>DEPRECIACIONES ACUMULADAS *</v>
          </cell>
          <cell r="C146">
            <v>-4433811.82</v>
          </cell>
          <cell r="D146">
            <v>-4433.8118199999999</v>
          </cell>
          <cell r="F146" t="str">
            <v>1.2.5.01.04.02.1.99999</v>
          </cell>
          <cell r="G146" t="str">
            <v>VALORES DE ORIGEN - VEHICULOS</v>
          </cell>
          <cell r="H146">
            <v>60015916</v>
          </cell>
          <cell r="I146">
            <v>60015.915999999997</v>
          </cell>
        </row>
        <row r="147">
          <cell r="A147" t="str">
            <v>1.2.5.01.05.99.3.99999</v>
          </cell>
          <cell r="B147" t="str">
            <v>DEPRECIACIONES ACUMULADAS * - OTROS EQUIPOS DE</v>
          </cell>
          <cell r="C147">
            <v>-4433811.82</v>
          </cell>
          <cell r="D147">
            <v>-4433.8118199999999</v>
          </cell>
          <cell r="F147" t="str">
            <v>1.2.5.01.04.02.2.</v>
          </cell>
          <cell r="G147" t="str">
            <v>REVALUACIONES - VEHICULOS</v>
          </cell>
          <cell r="H147">
            <v>17186243.940000001</v>
          </cell>
          <cell r="I147">
            <v>17186.24394</v>
          </cell>
        </row>
        <row r="148">
          <cell r="A148" t="str">
            <v>1.2.5.01.05.99.4.</v>
          </cell>
          <cell r="B148" t="str">
            <v>PÉRDIDAS POR DETERIORO *</v>
          </cell>
          <cell r="C148">
            <v>-130593.75</v>
          </cell>
          <cell r="D148">
            <v>-130.59375</v>
          </cell>
          <cell r="F148" t="str">
            <v>1.2.5.01.04.02.2.99999</v>
          </cell>
          <cell r="G148" t="str">
            <v>REVALUACIONES - VEHICULOS</v>
          </cell>
          <cell r="H148">
            <v>17186243.940000001</v>
          </cell>
          <cell r="I148">
            <v>17186.24394</v>
          </cell>
        </row>
        <row r="149">
          <cell r="A149" t="str">
            <v>1.2.5.01.05.99.4.99999</v>
          </cell>
          <cell r="B149" t="str">
            <v>PÉRDIDAS POR DETERIORO *OTROS EQUIPOS DE COMUNICACIÓN</v>
          </cell>
          <cell r="C149">
            <v>-130593.75</v>
          </cell>
          <cell r="D149">
            <v>-130.59375</v>
          </cell>
          <cell r="F149" t="str">
            <v>1.2.5.01.04.02.3.</v>
          </cell>
          <cell r="G149" t="str">
            <v>DEPRECIACIONES ACUMULADAS*</v>
          </cell>
          <cell r="H149">
            <v>-57558494.799999997</v>
          </cell>
          <cell r="I149">
            <v>-57558.4948</v>
          </cell>
        </row>
        <row r="150">
          <cell r="A150" t="str">
            <v>1.2.5.01.06.</v>
          </cell>
          <cell r="B150" t="str">
            <v>EQUIPOS Y MOBILIARIO DE OFICINA</v>
          </cell>
          <cell r="C150">
            <v>13564897.310000001</v>
          </cell>
          <cell r="D150">
            <v>13564.89731</v>
          </cell>
          <cell r="F150" t="str">
            <v>1.2.5.01.04.02.3.99999</v>
          </cell>
          <cell r="G150" t="str">
            <v>DEPRECIACIONES ACUMULADAS * - VEHICULOS</v>
          </cell>
          <cell r="H150">
            <v>-57558494.799999997</v>
          </cell>
          <cell r="I150">
            <v>-57558.4948</v>
          </cell>
        </row>
        <row r="151">
          <cell r="A151" t="str">
            <v>1.2.5.01.06.01.</v>
          </cell>
          <cell r="B151" t="str">
            <v>ARCHIVADORES, BIBLIOTECAS Y ARMARIOS</v>
          </cell>
          <cell r="C151">
            <v>3631874.42</v>
          </cell>
          <cell r="D151">
            <v>3631.8744200000001</v>
          </cell>
          <cell r="F151" t="str">
            <v>1.2.5.01.05.</v>
          </cell>
          <cell r="G151" t="str">
            <v>EQUIPOS DE COMUNICACION</v>
          </cell>
          <cell r="H151">
            <v>5585191.2199999997</v>
          </cell>
          <cell r="I151">
            <v>5585.1912199999997</v>
          </cell>
        </row>
        <row r="152">
          <cell r="A152" t="str">
            <v>1.2.5.01.06.01.1.</v>
          </cell>
          <cell r="B152" t="str">
            <v>VALORES DE ORIGEN</v>
          </cell>
          <cell r="C152">
            <v>21994266.920000002</v>
          </cell>
          <cell r="D152">
            <v>21994.266920000002</v>
          </cell>
          <cell r="F152" t="str">
            <v>1.2.5.01.05.02.</v>
          </cell>
          <cell r="G152" t="str">
            <v>EQUIPOS DE TELEFONIA</v>
          </cell>
          <cell r="H152">
            <v>176931.25</v>
          </cell>
          <cell r="I152">
            <v>176.93125000000001</v>
          </cell>
        </row>
        <row r="153">
          <cell r="A153" t="str">
            <v>1.2.5.01.06.01.1.99999</v>
          </cell>
          <cell r="B153" t="str">
            <v>VALORES DE ORIGEN  -  ARCHIVADORES, BIBLIOTECA</v>
          </cell>
          <cell r="C153">
            <v>21994266.920000002</v>
          </cell>
          <cell r="D153">
            <v>21994.266920000002</v>
          </cell>
          <cell r="F153" t="str">
            <v>1.2.5.01.05.02.1.</v>
          </cell>
          <cell r="G153" t="str">
            <v>VALORES DE ORIGEN</v>
          </cell>
          <cell r="H153">
            <v>1336312.51</v>
          </cell>
          <cell r="I153">
            <v>1336.31251</v>
          </cell>
        </row>
        <row r="154">
          <cell r="A154" t="str">
            <v>1.2.5.01.06.01.2.</v>
          </cell>
          <cell r="B154" t="str">
            <v>REVALUACIONES</v>
          </cell>
          <cell r="C154">
            <v>503131.4</v>
          </cell>
          <cell r="D154">
            <v>503.13140000000004</v>
          </cell>
          <cell r="F154" t="str">
            <v>1.2.5.01.05.02.1.99999</v>
          </cell>
          <cell r="G154" t="str">
            <v>VALORES DE ORIGEN - EQUIPOS DE TELEFONIA</v>
          </cell>
          <cell r="H154">
            <v>1336312.51</v>
          </cell>
          <cell r="I154">
            <v>1336.31251</v>
          </cell>
        </row>
        <row r="155">
          <cell r="A155" t="str">
            <v>1.2.5.01.06.01.2.99999</v>
          </cell>
          <cell r="B155" t="str">
            <v>REVALUACIONES</v>
          </cell>
          <cell r="C155">
            <v>503131.4</v>
          </cell>
          <cell r="D155">
            <v>503.13140000000004</v>
          </cell>
          <cell r="F155" t="str">
            <v>1.2.5.01.05.02.3.</v>
          </cell>
          <cell r="G155" t="str">
            <v>DEPRECIACIONES ACUMULADAS *</v>
          </cell>
          <cell r="H155">
            <v>-1159381.26</v>
          </cell>
          <cell r="I155">
            <v>-1159.3812600000001</v>
          </cell>
        </row>
        <row r="156">
          <cell r="A156" t="str">
            <v>1.2.5.01.06.01.4.</v>
          </cell>
          <cell r="B156" t="str">
            <v>PERDIDAS POR DETERIORO*</v>
          </cell>
          <cell r="C156">
            <v>-136723.14000000001</v>
          </cell>
          <cell r="D156">
            <v>-136.72314</v>
          </cell>
          <cell r="F156" t="str">
            <v>1.2.5.01.05.02.3.99999</v>
          </cell>
          <cell r="G156" t="str">
            <v>DEPRECIACIONES ACUMULADAS * - EQUIPOS DE TELEF</v>
          </cell>
          <cell r="H156">
            <v>-1159381.26</v>
          </cell>
          <cell r="I156">
            <v>-1159.3812600000001</v>
          </cell>
        </row>
        <row r="157">
          <cell r="A157" t="str">
            <v>1.2.5.01.06.01.4.99999</v>
          </cell>
          <cell r="B157" t="str">
            <v>PREDIDA POR DETERIORO ARCHIVADORES, BIBILIOTECA</v>
          </cell>
          <cell r="C157">
            <v>-136723.14000000001</v>
          </cell>
          <cell r="D157">
            <v>-136.72314</v>
          </cell>
          <cell r="F157" t="str">
            <v>1.2.5.01.05.03.</v>
          </cell>
          <cell r="G157" t="str">
            <v>EQUIPO DE RADIOCOMUNICACIÓN</v>
          </cell>
          <cell r="H157">
            <v>100120</v>
          </cell>
          <cell r="I157">
            <v>100.12</v>
          </cell>
        </row>
        <row r="158">
          <cell r="A158" t="str">
            <v>1.2.5.01.06.01.3.</v>
          </cell>
          <cell r="B158" t="str">
            <v>DEPRECIACIONES ACUMULADAS *</v>
          </cell>
          <cell r="C158">
            <v>-18728800.760000002</v>
          </cell>
          <cell r="D158">
            <v>-18728.800760000002</v>
          </cell>
          <cell r="F158" t="str">
            <v>1.2.5.01.05.03.1.</v>
          </cell>
          <cell r="G158" t="str">
            <v>VALOR DE ORIGEN</v>
          </cell>
          <cell r="H158">
            <v>100120</v>
          </cell>
          <cell r="I158">
            <v>100.12</v>
          </cell>
        </row>
        <row r="159">
          <cell r="A159" t="str">
            <v>1.2.5.01.06.01.3.99999</v>
          </cell>
          <cell r="B159" t="str">
            <v>DEPRECIACIONES ACUMULADAS*-ARCHIVADORES, BIBLI</v>
          </cell>
          <cell r="C159">
            <v>-18728800.760000002</v>
          </cell>
          <cell r="D159">
            <v>-18728.800760000002</v>
          </cell>
          <cell r="F159" t="str">
            <v>1.2.5.01.05.03.1.99999</v>
          </cell>
          <cell r="G159" t="str">
            <v>VALOR DE ORIGEN - EQUIPO RADIOCOMUNICACION</v>
          </cell>
          <cell r="H159">
            <v>100120</v>
          </cell>
          <cell r="I159">
            <v>100.12</v>
          </cell>
        </row>
        <row r="160">
          <cell r="A160" t="str">
            <v>1.2.5.01.06.02.</v>
          </cell>
          <cell r="B160" t="str">
            <v>MESAS Y ESCRITORIOS</v>
          </cell>
          <cell r="C160">
            <v>3598263.9</v>
          </cell>
          <cell r="D160">
            <v>3598.2638999999999</v>
          </cell>
          <cell r="F160" t="str">
            <v>1.2.5.01.05.04.</v>
          </cell>
          <cell r="G160" t="str">
            <v>EQUIPOS DE AUDIO Y VIDEO</v>
          </cell>
          <cell r="H160">
            <v>3761358.61</v>
          </cell>
          <cell r="I160">
            <v>3761.3586099999998</v>
          </cell>
        </row>
        <row r="161">
          <cell r="A161" t="str">
            <v>1.2.5.01.06.02.1.</v>
          </cell>
          <cell r="B161" t="str">
            <v>VALORES DE ORIGEN</v>
          </cell>
          <cell r="C161">
            <v>28998561.199999999</v>
          </cell>
          <cell r="D161">
            <v>28998.5612</v>
          </cell>
          <cell r="F161" t="str">
            <v>1.2.5.01.05.04.1.</v>
          </cell>
          <cell r="G161" t="str">
            <v>VALORES DE ORIGEN</v>
          </cell>
          <cell r="H161">
            <v>12822179.380000001</v>
          </cell>
          <cell r="I161">
            <v>12822.179380000001</v>
          </cell>
        </row>
        <row r="162">
          <cell r="A162" t="str">
            <v>1.2.5.01.06.02.1.99999</v>
          </cell>
          <cell r="B162" t="str">
            <v>VALORES DE ORIGEN - MESAS Y ESCRITORIOS</v>
          </cell>
          <cell r="C162">
            <v>28998561.199999999</v>
          </cell>
          <cell r="D162">
            <v>28998.5612</v>
          </cell>
          <cell r="F162" t="str">
            <v>1.2.5.01.05.04.1.99999</v>
          </cell>
          <cell r="G162" t="str">
            <v>VALORES DE ORIGEN - EQUIPOS DE AUDIO Y VIDEO</v>
          </cell>
          <cell r="H162">
            <v>12822179.380000001</v>
          </cell>
          <cell r="I162">
            <v>12822.179380000001</v>
          </cell>
        </row>
        <row r="163">
          <cell r="A163" t="str">
            <v>1.2.5.01.06.02.3.</v>
          </cell>
          <cell r="B163" t="str">
            <v>DEPRECIACION ACUMULADAS *</v>
          </cell>
          <cell r="C163">
            <v>-21451958.539999999</v>
          </cell>
          <cell r="D163">
            <v>-21451.95854</v>
          </cell>
          <cell r="F163" t="str">
            <v>1.2.5.01.05.04.3.</v>
          </cell>
          <cell r="G163" t="str">
            <v>DEPRECIACIONES ACUMULADAS *</v>
          </cell>
          <cell r="H163">
            <v>-9060820.7699999996</v>
          </cell>
          <cell r="I163">
            <v>-9060.8207700000003</v>
          </cell>
        </row>
        <row r="164">
          <cell r="A164" t="str">
            <v>1.2.5.01.06.02.3.99999</v>
          </cell>
          <cell r="B164" t="str">
            <v>DEPRECIACIONES ACUMULADAS *- MESAS Y ESCRITORI</v>
          </cell>
          <cell r="C164">
            <v>-21451958.539999999</v>
          </cell>
          <cell r="D164">
            <v>-21451.95854</v>
          </cell>
          <cell r="F164" t="str">
            <v>1.2.5.01.05.04.3.99999</v>
          </cell>
          <cell r="G164" t="str">
            <v>DEPRECIACIONES ACUMULADAS * - EQUIPOS DE AUDIO</v>
          </cell>
          <cell r="H164">
            <v>-9060820.7699999996</v>
          </cell>
          <cell r="I164">
            <v>-9060.8207700000003</v>
          </cell>
        </row>
        <row r="165">
          <cell r="A165" t="str">
            <v>1.2.5.01.06.02.4.</v>
          </cell>
          <cell r="B165" t="str">
            <v>PÉRDIDAS POR DETERIORO * MESAS Y ESCRITORIOS</v>
          </cell>
          <cell r="C165">
            <v>-3948338.76</v>
          </cell>
          <cell r="D165">
            <v>-3948.3387599999996</v>
          </cell>
          <cell r="F165" t="str">
            <v>1.2.5.01.05.99.</v>
          </cell>
          <cell r="G165" t="str">
            <v>OTROS EQUIPOS DE COMUNICACION</v>
          </cell>
          <cell r="H165">
            <v>1546781.36</v>
          </cell>
          <cell r="I165">
            <v>1546.7813600000002</v>
          </cell>
        </row>
        <row r="166">
          <cell r="A166" t="str">
            <v>1.2.5.01.06.02.4.99999</v>
          </cell>
          <cell r="B166" t="str">
            <v>PÉRDIDAS POR DETERIORO * MESAS Y ESCRITORIOS</v>
          </cell>
          <cell r="C166">
            <v>-3948338.76</v>
          </cell>
          <cell r="D166">
            <v>-3948.3387599999996</v>
          </cell>
          <cell r="F166" t="str">
            <v>1.2.5.01.05.99.1.</v>
          </cell>
          <cell r="G166" t="str">
            <v>VALORES DE ORIGEN</v>
          </cell>
          <cell r="H166">
            <v>6159537</v>
          </cell>
          <cell r="I166">
            <v>6159.5370000000003</v>
          </cell>
        </row>
        <row r="167">
          <cell r="A167" t="str">
            <v>1.2.5.01.06.03.</v>
          </cell>
          <cell r="B167" t="str">
            <v>SILLAS  Y BANCOS</v>
          </cell>
          <cell r="C167">
            <v>3648104.1</v>
          </cell>
          <cell r="D167">
            <v>3648.1041</v>
          </cell>
          <cell r="F167" t="str">
            <v>1.2.5.01.05.99.1.99999</v>
          </cell>
          <cell r="G167" t="str">
            <v>VALORES DE ORIGEN - OTROS EQUIPOS DE COMUNICAC</v>
          </cell>
          <cell r="H167">
            <v>6159537</v>
          </cell>
          <cell r="I167">
            <v>6159.5370000000003</v>
          </cell>
        </row>
        <row r="168">
          <cell r="A168" t="str">
            <v>1.2.5.01.06.03.1.</v>
          </cell>
          <cell r="B168" t="str">
            <v>VALORES DE ORIGEN</v>
          </cell>
          <cell r="C168">
            <v>6607577.4299999997</v>
          </cell>
          <cell r="D168">
            <v>6607.5774299999994</v>
          </cell>
          <cell r="F168" t="str">
            <v>1.2.5.01.05.99.3.</v>
          </cell>
          <cell r="G168" t="str">
            <v>DEPRECIACIONES ACUMULADAS *</v>
          </cell>
          <cell r="H168">
            <v>-4612755.6399999997</v>
          </cell>
          <cell r="I168">
            <v>-4612.7556399999994</v>
          </cell>
        </row>
        <row r="169">
          <cell r="A169" t="str">
            <v>1.2.5.01.06.03.1.99999</v>
          </cell>
          <cell r="B169" t="str">
            <v>VALORES DE ORIGEN - SILLAS Y BANCOS</v>
          </cell>
          <cell r="C169">
            <v>6607577.4299999997</v>
          </cell>
          <cell r="D169">
            <v>6607.5774299999994</v>
          </cell>
          <cell r="F169" t="str">
            <v>1.2.5.01.05.99.3.99999</v>
          </cell>
          <cell r="G169" t="str">
            <v>DEPRECIACIONES ACUMULADAS * - OTROS EQUIPOS DE</v>
          </cell>
          <cell r="H169">
            <v>-4612755.6399999997</v>
          </cell>
          <cell r="I169">
            <v>-4612.7556399999994</v>
          </cell>
        </row>
        <row r="170">
          <cell r="A170" t="str">
            <v>1.2.5.01.06.03.3.</v>
          </cell>
          <cell r="B170" t="str">
            <v>DEPRECIACIONES ACUMULADAS *</v>
          </cell>
          <cell r="C170">
            <v>-2716217</v>
          </cell>
          <cell r="D170">
            <v>-2716.2170000000001</v>
          </cell>
          <cell r="F170" t="str">
            <v>1.2.5.01.06.</v>
          </cell>
          <cell r="G170" t="str">
            <v>EQUIPOS Y MOBILIARIO DE OFICINA</v>
          </cell>
          <cell r="H170">
            <v>18992108.16</v>
          </cell>
          <cell r="I170">
            <v>18992.10816</v>
          </cell>
        </row>
        <row r="171">
          <cell r="A171" t="str">
            <v>1.2.5.01.06.03.3.99999</v>
          </cell>
          <cell r="B171" t="str">
            <v>DEPRECIACIONES ACUMULADAS *- SILLAS Y BANCOS</v>
          </cell>
          <cell r="C171">
            <v>-2716217</v>
          </cell>
          <cell r="D171">
            <v>-2716.2170000000001</v>
          </cell>
          <cell r="F171" t="str">
            <v>1.2.5.01.06.01.</v>
          </cell>
          <cell r="G171" t="str">
            <v>ARCHIVADORES, BIBLIOTECAS Y ARMARIOS</v>
          </cell>
          <cell r="H171">
            <v>5963949.9299999997</v>
          </cell>
          <cell r="I171">
            <v>5963.9499299999998</v>
          </cell>
        </row>
        <row r="172">
          <cell r="A172" t="str">
            <v>1.2.5.01.06.03.4.</v>
          </cell>
          <cell r="B172" t="str">
            <v>PÉRDIDAS POR DETERIORO *SILLAS Y BANCOS</v>
          </cell>
          <cell r="C172">
            <v>-243256.33</v>
          </cell>
          <cell r="D172">
            <v>-243.25632999999999</v>
          </cell>
          <cell r="F172" t="str">
            <v>1.2.5.01.06.01.1.</v>
          </cell>
          <cell r="G172" t="str">
            <v>VALORES DE ORIGEN</v>
          </cell>
          <cell r="H172">
            <v>21994266.920000002</v>
          </cell>
          <cell r="I172">
            <v>21994.266920000002</v>
          </cell>
        </row>
        <row r="173">
          <cell r="A173" t="str">
            <v>1.2.5.01.06.03.4.99999</v>
          </cell>
          <cell r="B173" t="str">
            <v>PÉRDIDAS POR DETERIORO *SILLAS Y BANCOS</v>
          </cell>
          <cell r="C173">
            <v>-243256.33</v>
          </cell>
          <cell r="D173">
            <v>-243.25632999999999</v>
          </cell>
          <cell r="F173" t="str">
            <v>1.2.5.01.06.01.1.99999</v>
          </cell>
          <cell r="G173" t="str">
            <v>VALORES DE ORIGEN  -  ARCHIVADORES, BIBLIOTECA</v>
          </cell>
          <cell r="H173">
            <v>21994266.920000002</v>
          </cell>
          <cell r="I173">
            <v>21994.266920000002</v>
          </cell>
        </row>
        <row r="174">
          <cell r="A174" t="str">
            <v>1.2.5.01.06.05.</v>
          </cell>
          <cell r="B174" t="str">
            <v>EQUIPOS DE VENTILACION</v>
          </cell>
          <cell r="C174">
            <v>3019.5</v>
          </cell>
          <cell r="D174">
            <v>3.0194999999999999</v>
          </cell>
          <cell r="F174" t="str">
            <v>1.2.5.01.06.01.2.</v>
          </cell>
          <cell r="G174" t="str">
            <v>REVALUACIONES</v>
          </cell>
          <cell r="H174">
            <v>503131.4</v>
          </cell>
          <cell r="I174">
            <v>503.13140000000004</v>
          </cell>
        </row>
        <row r="175">
          <cell r="A175" t="str">
            <v>1.2.5.01.06.05.1.</v>
          </cell>
          <cell r="B175" t="str">
            <v>VALORES DE ORIGEN</v>
          </cell>
          <cell r="C175">
            <v>62795</v>
          </cell>
          <cell r="D175">
            <v>62.795000000000002</v>
          </cell>
          <cell r="F175" t="str">
            <v>1.2.5.01.06.01.2.99999</v>
          </cell>
          <cell r="G175" t="str">
            <v>REVALUACIONES</v>
          </cell>
          <cell r="H175">
            <v>503131.4</v>
          </cell>
          <cell r="I175">
            <v>503.13140000000004</v>
          </cell>
        </row>
        <row r="176">
          <cell r="A176" t="str">
            <v>1.2.5.01.06.05.1.99999</v>
          </cell>
          <cell r="B176" t="str">
            <v>VALORES DE ORIGEN - EQUIPOS DE VENTILACION</v>
          </cell>
          <cell r="C176">
            <v>62795</v>
          </cell>
          <cell r="D176">
            <v>62.795000000000002</v>
          </cell>
          <cell r="F176" t="str">
            <v>1.2.5.01.06.01.4.</v>
          </cell>
          <cell r="G176" t="str">
            <v>PERDIDAS POR DETERIORO*</v>
          </cell>
          <cell r="H176">
            <v>-136723.14000000001</v>
          </cell>
          <cell r="I176">
            <v>-136.72314</v>
          </cell>
        </row>
        <row r="177">
          <cell r="A177" t="str">
            <v>1.2.5.01.06.05.3.</v>
          </cell>
          <cell r="B177" t="str">
            <v>DEPRECIACIONES ACUMULADAS *</v>
          </cell>
          <cell r="C177">
            <v>-59775.5</v>
          </cell>
          <cell r="D177">
            <v>-59.775500000000001</v>
          </cell>
          <cell r="F177" t="str">
            <v>1.2.5.01.06.01.4.99999</v>
          </cell>
          <cell r="G177" t="str">
            <v>PREDIDA POR DETERIORO ARCHIVADORES, BIBILIOTECA</v>
          </cell>
          <cell r="H177">
            <v>-136723.14000000001</v>
          </cell>
          <cell r="I177">
            <v>-136.72314</v>
          </cell>
        </row>
        <row r="178">
          <cell r="A178" t="str">
            <v>1.2.5.01.06.05.3.99999</v>
          </cell>
          <cell r="B178" t="str">
            <v>DEPRECIACIONES ACUMULADAS * - EQUIPOS DE VENTI</v>
          </cell>
          <cell r="C178">
            <v>-59775.5</v>
          </cell>
          <cell r="D178">
            <v>-59.775500000000001</v>
          </cell>
          <cell r="F178" t="str">
            <v>1.2.5.01.06.01.3.</v>
          </cell>
          <cell r="G178" t="str">
            <v>DEPRECIACIONES ACUMULADAS *</v>
          </cell>
          <cell r="H178">
            <v>-16396725.25</v>
          </cell>
          <cell r="I178">
            <v>-16396.72525</v>
          </cell>
        </row>
        <row r="179">
          <cell r="A179" t="str">
            <v>1.2.5.01.06.99.</v>
          </cell>
          <cell r="B179" t="str">
            <v>OTROS EQUIPOS Y MOBILIARIO</v>
          </cell>
          <cell r="C179">
            <v>2683635.39</v>
          </cell>
          <cell r="D179">
            <v>2683.6353899999999</v>
          </cell>
          <cell r="F179" t="str">
            <v>1.2.5.01.06.01.3.99999</v>
          </cell>
          <cell r="G179" t="str">
            <v>DEPRECIACIONES ACUMULADAS*-ARCHIVADORES, BIBLI</v>
          </cell>
          <cell r="H179">
            <v>-16396725.25</v>
          </cell>
          <cell r="I179">
            <v>-16396.72525</v>
          </cell>
        </row>
        <row r="180">
          <cell r="A180" t="str">
            <v>1.2.5.01.06.99.1.</v>
          </cell>
          <cell r="B180" t="str">
            <v>VALORES DE ORIGEN</v>
          </cell>
          <cell r="C180">
            <v>7107992.25</v>
          </cell>
          <cell r="D180">
            <v>7107.9922500000002</v>
          </cell>
          <cell r="F180" t="str">
            <v>1.2.5.01.06.02.</v>
          </cell>
          <cell r="G180" t="str">
            <v>MESAS Y ESCRITORIOS</v>
          </cell>
          <cell r="H180">
            <v>5134031.8</v>
          </cell>
          <cell r="I180">
            <v>5134.0317999999997</v>
          </cell>
        </row>
        <row r="181">
          <cell r="A181" t="str">
            <v>1.2.5.01.06.99.1.99999</v>
          </cell>
          <cell r="B181" t="str">
            <v>VALORES DE ORIGEN - OTROS EQUIPOS Y MOBILIARIO</v>
          </cell>
          <cell r="C181">
            <v>7107992.25</v>
          </cell>
          <cell r="D181">
            <v>7107.9922500000002</v>
          </cell>
          <cell r="F181" t="str">
            <v>1.2.5.01.06.02.1.</v>
          </cell>
          <cell r="G181" t="str">
            <v>VALORES DE ORIGEN</v>
          </cell>
          <cell r="H181">
            <v>33260006.829999998</v>
          </cell>
          <cell r="I181">
            <v>33260.006829999998</v>
          </cell>
        </row>
        <row r="182">
          <cell r="A182" t="str">
            <v>1.2.5.01.06.99.3.</v>
          </cell>
          <cell r="B182" t="str">
            <v>DEPRECIACIONES ACUMULADAS *</v>
          </cell>
          <cell r="C182">
            <v>-4237341.7</v>
          </cell>
          <cell r="D182">
            <v>-4237.3416999999999</v>
          </cell>
          <cell r="F182" t="str">
            <v>1.2.5.01.06.02.1.99999</v>
          </cell>
          <cell r="G182" t="str">
            <v>VALORES DE ORIGEN - MESAS Y ESCRITORIOS</v>
          </cell>
          <cell r="H182">
            <v>33260006.829999998</v>
          </cell>
          <cell r="I182">
            <v>33260.006829999998</v>
          </cell>
        </row>
        <row r="183">
          <cell r="A183" t="str">
            <v>1.2.5.01.06.99.3.99999</v>
          </cell>
          <cell r="B183" t="str">
            <v>DEPRECIACIONES ACUMULADAS * - OTROS EQUIPOS Y</v>
          </cell>
          <cell r="C183">
            <v>-4237341.7</v>
          </cell>
          <cell r="D183">
            <v>-4237.3416999999999</v>
          </cell>
          <cell r="F183" t="str">
            <v>1.2.5.01.06.02.3.</v>
          </cell>
          <cell r="G183" t="str">
            <v>DEPRECIACION ACUMULADAS *</v>
          </cell>
          <cell r="H183">
            <v>-24177636.27</v>
          </cell>
          <cell r="I183">
            <v>-24177.636269999999</v>
          </cell>
        </row>
        <row r="184">
          <cell r="A184" t="str">
            <v>1.2.5.01.06.99.4.</v>
          </cell>
          <cell r="B184" t="str">
            <v>PÉRDIDAS POR DETERIORO *</v>
          </cell>
          <cell r="C184">
            <v>-187015.16</v>
          </cell>
          <cell r="D184">
            <v>-187.01516000000001</v>
          </cell>
          <cell r="F184" t="str">
            <v>1.2.5.01.06.02.3.99999</v>
          </cell>
          <cell r="G184" t="str">
            <v>DEPRECIACIONES ACUMULADAS *- MESAS Y ESCRITORI</v>
          </cell>
          <cell r="H184">
            <v>-24177636.27</v>
          </cell>
          <cell r="I184">
            <v>-24177.636269999999</v>
          </cell>
        </row>
        <row r="185">
          <cell r="A185" t="str">
            <v>1.2.5.01.06.99.4.99999</v>
          </cell>
          <cell r="B185" t="str">
            <v>PÉRDIDAS POR DETERIORO *OTROS EQUIPOS Y MOBILIARIO</v>
          </cell>
          <cell r="C185">
            <v>-187015.16</v>
          </cell>
          <cell r="D185">
            <v>-187.01516000000001</v>
          </cell>
          <cell r="F185" t="str">
            <v>1.2.5.01.06.02.4.</v>
          </cell>
          <cell r="G185" t="str">
            <v>PÉRDIDAS POR DETERIORO * MESAS Y ESCRITORIOS</v>
          </cell>
          <cell r="H185">
            <v>-3948338.76</v>
          </cell>
          <cell r="I185">
            <v>-3948.3387599999996</v>
          </cell>
        </row>
        <row r="186">
          <cell r="A186" t="str">
            <v>1.2.5.01.07.</v>
          </cell>
          <cell r="B186" t="str">
            <v>EQUIPOS PARA COMPUTACION</v>
          </cell>
          <cell r="C186">
            <v>37326039.5</v>
          </cell>
          <cell r="D186">
            <v>37326.039499999999</v>
          </cell>
          <cell r="F186" t="str">
            <v>1.2.5.01.06.02.4.99999</v>
          </cell>
          <cell r="G186" t="str">
            <v>PÉRDIDAS POR DETERIORO * MESAS Y ESCRITORIOS</v>
          </cell>
          <cell r="H186">
            <v>-3948338.76</v>
          </cell>
          <cell r="I186">
            <v>-3948.3387599999996</v>
          </cell>
        </row>
        <row r="187">
          <cell r="A187" t="str">
            <v>1.2.5.01.07.01.</v>
          </cell>
          <cell r="B187" t="str">
            <v>COMPUTADORAS</v>
          </cell>
          <cell r="C187">
            <v>28749763.969999999</v>
          </cell>
          <cell r="D187">
            <v>28749.76397</v>
          </cell>
          <cell r="F187" t="str">
            <v>1.2.5.01.06.03.</v>
          </cell>
          <cell r="G187" t="str">
            <v>SILLAS  Y BANCOS</v>
          </cell>
          <cell r="H187">
            <v>4159392.9</v>
          </cell>
          <cell r="I187">
            <v>4159.3928999999998</v>
          </cell>
        </row>
        <row r="188">
          <cell r="A188" t="str">
            <v>1.2.5.01.07.01.1.</v>
          </cell>
          <cell r="B188" t="str">
            <v>VALORES DE ORIGEN</v>
          </cell>
          <cell r="C188">
            <v>115091462.38</v>
          </cell>
          <cell r="D188">
            <v>115091.46238</v>
          </cell>
          <cell r="F188" t="str">
            <v>1.2.5.01.06.03.1.</v>
          </cell>
          <cell r="G188" t="str">
            <v>VALORES DE ORIGEN</v>
          </cell>
          <cell r="H188">
            <v>6607577.4299999997</v>
          </cell>
          <cell r="I188">
            <v>6607.5774299999994</v>
          </cell>
        </row>
        <row r="189">
          <cell r="A189" t="str">
            <v>1.2.5.01.07.01.1.99999</v>
          </cell>
          <cell r="B189" t="str">
            <v>VALORES DE ORIGEN - COMPUTADORAS</v>
          </cell>
          <cell r="C189">
            <v>115091462.38</v>
          </cell>
          <cell r="D189">
            <v>115091.46238</v>
          </cell>
          <cell r="F189" t="str">
            <v>1.2.5.01.06.03.1.99999</v>
          </cell>
          <cell r="G189" t="str">
            <v>VALORES DE ORIGEN - SILLAS Y BANCOS</v>
          </cell>
          <cell r="H189">
            <v>6607577.4299999997</v>
          </cell>
          <cell r="I189">
            <v>6607.5774299999994</v>
          </cell>
        </row>
        <row r="190">
          <cell r="A190" t="str">
            <v>1.2.5.01.07.01.3.</v>
          </cell>
          <cell r="B190" t="str">
            <v>DEPRECIACIONES ACUMULADAS *</v>
          </cell>
          <cell r="C190">
            <v>-86025107.329999998</v>
          </cell>
          <cell r="D190">
            <v>-86025.107329999999</v>
          </cell>
          <cell r="F190" t="str">
            <v>1.2.5.01.06.03.3.</v>
          </cell>
          <cell r="G190" t="str">
            <v>DEPRECIACIONES ACUMULADAS *</v>
          </cell>
          <cell r="H190">
            <v>-2204928.2000000002</v>
          </cell>
          <cell r="I190">
            <v>-2204.9282000000003</v>
          </cell>
        </row>
        <row r="191">
          <cell r="A191" t="str">
            <v>1.2.5.01.07.01.3.99999</v>
          </cell>
          <cell r="B191" t="str">
            <v>DEPRECIACIONES ACUMULADAS * - COMPUTADORAS</v>
          </cell>
          <cell r="C191">
            <v>-86025107.329999998</v>
          </cell>
          <cell r="D191">
            <v>-86025.107329999999</v>
          </cell>
          <cell r="F191" t="str">
            <v>1.2.5.01.06.03.3.99999</v>
          </cell>
          <cell r="G191" t="str">
            <v>DEPRECIACIONES ACUMULADAS *- SILLAS Y BANCOS</v>
          </cell>
          <cell r="H191">
            <v>-2204928.2000000002</v>
          </cell>
          <cell r="I191">
            <v>-2204.9282000000003</v>
          </cell>
        </row>
        <row r="192">
          <cell r="A192" t="str">
            <v>1.2.5.01.07.01.4.</v>
          </cell>
          <cell r="B192" t="str">
            <v>PÉRDIDAS POR DETERIORO *</v>
          </cell>
          <cell r="C192">
            <v>-316591.08</v>
          </cell>
          <cell r="D192">
            <v>-316.59108000000003</v>
          </cell>
          <cell r="F192" t="str">
            <v>1.2.5.01.06.03.4.</v>
          </cell>
          <cell r="G192" t="str">
            <v>PÉRDIDAS POR DETERIORO *SILLAS Y BANCOS</v>
          </cell>
          <cell r="H192">
            <v>-243256.33</v>
          </cell>
          <cell r="I192">
            <v>-243.25632999999999</v>
          </cell>
        </row>
        <row r="193">
          <cell r="A193" t="str">
            <v>1.2.5.01.07.01.4.99999</v>
          </cell>
          <cell r="B193" t="str">
            <v>PÉRDIDAS POR DETERIORO *COMPUTADORAS</v>
          </cell>
          <cell r="C193">
            <v>-316591.08</v>
          </cell>
          <cell r="D193">
            <v>-316.59108000000003</v>
          </cell>
          <cell r="F193" t="str">
            <v>1.2.5.01.06.03.4.99999</v>
          </cell>
          <cell r="G193" t="str">
            <v>PÉRDIDAS POR DETERIORO *SILLAS Y BANCOS</v>
          </cell>
          <cell r="H193">
            <v>-243256.33</v>
          </cell>
          <cell r="I193">
            <v>-243.25632999999999</v>
          </cell>
        </row>
        <row r="194">
          <cell r="A194" t="str">
            <v>1.2.5.01.07.02.</v>
          </cell>
          <cell r="B194" t="str">
            <v>IMPRESORAS</v>
          </cell>
          <cell r="C194">
            <v>526085.63</v>
          </cell>
          <cell r="D194">
            <v>526.08563000000004</v>
          </cell>
          <cell r="F194" t="str">
            <v>1.2.5.01.06.05.</v>
          </cell>
          <cell r="G194" t="str">
            <v>EQUIPOS DE VENTILACION</v>
          </cell>
          <cell r="H194">
            <v>4801.5</v>
          </cell>
          <cell r="I194">
            <v>4.8014999999999999</v>
          </cell>
        </row>
        <row r="195">
          <cell r="A195" t="str">
            <v>1.2.5.01.07.02.1.</v>
          </cell>
          <cell r="B195" t="str">
            <v>VALORES DE ORIGEN</v>
          </cell>
          <cell r="C195">
            <v>2145767.7400000002</v>
          </cell>
          <cell r="D195">
            <v>2145.7677400000002</v>
          </cell>
          <cell r="F195" t="str">
            <v>1.2.5.01.06.05.1.</v>
          </cell>
          <cell r="G195" t="str">
            <v>VALORES DE ORIGEN</v>
          </cell>
          <cell r="H195">
            <v>62795</v>
          </cell>
          <cell r="I195">
            <v>62.795000000000002</v>
          </cell>
        </row>
        <row r="196">
          <cell r="A196" t="str">
            <v>1.2.5.01.07.02.1.99999</v>
          </cell>
          <cell r="B196" t="str">
            <v>VALORES DE ORIGEN - IMPRESORAS</v>
          </cell>
          <cell r="C196">
            <v>2145767.7400000002</v>
          </cell>
          <cell r="D196">
            <v>2145.7677400000002</v>
          </cell>
          <cell r="F196" t="str">
            <v>1.2.5.01.06.05.1.99999</v>
          </cell>
          <cell r="G196" t="str">
            <v>VALORES DE ORIGEN - EQUIPOS DE VENTILACION</v>
          </cell>
          <cell r="H196">
            <v>62795</v>
          </cell>
          <cell r="I196">
            <v>62.795000000000002</v>
          </cell>
        </row>
        <row r="197">
          <cell r="A197" t="str">
            <v>1.2.5.01.07.02.3.</v>
          </cell>
          <cell r="B197" t="str">
            <v>DEPRECIACIONES ACUMULADAS *</v>
          </cell>
          <cell r="C197">
            <v>-1619682.11</v>
          </cell>
          <cell r="D197">
            <v>-1619.6821100000002</v>
          </cell>
          <cell r="F197" t="str">
            <v>1.2.5.01.06.05.3.</v>
          </cell>
          <cell r="G197" t="str">
            <v>DEPRECIACIONES ACUMULADAS *</v>
          </cell>
          <cell r="H197">
            <v>-57993.5</v>
          </cell>
          <cell r="I197">
            <v>-57.993499999999997</v>
          </cell>
        </row>
        <row r="198">
          <cell r="A198" t="str">
            <v>1.2.5.01.07.02.3.99999</v>
          </cell>
          <cell r="B198" t="str">
            <v>DEPRECIACIONES ACUMULADAS * - IMPRESORAS</v>
          </cell>
          <cell r="C198">
            <v>-1619682.11</v>
          </cell>
          <cell r="D198">
            <v>-1619.6821100000002</v>
          </cell>
          <cell r="F198" t="str">
            <v>1.2.5.01.06.05.3.99999</v>
          </cell>
          <cell r="G198" t="str">
            <v>DEPRECIACIONES ACUMULADAS * - EQUIPOS DE VENTI</v>
          </cell>
          <cell r="H198">
            <v>-57993.5</v>
          </cell>
          <cell r="I198">
            <v>-57.993499999999997</v>
          </cell>
        </row>
        <row r="199">
          <cell r="A199" t="str">
            <v>1.2.5.01.07.03.</v>
          </cell>
          <cell r="B199" t="str">
            <v>MODEM</v>
          </cell>
          <cell r="C199">
            <v>163100</v>
          </cell>
          <cell r="D199">
            <v>163.1</v>
          </cell>
          <cell r="F199" t="str">
            <v>1.2.5.01.06.99.</v>
          </cell>
          <cell r="G199" t="str">
            <v>OTROS EQUIPOS Y MOBILIARIO</v>
          </cell>
          <cell r="H199">
            <v>3729932.03</v>
          </cell>
          <cell r="I199">
            <v>3729.9320299999999</v>
          </cell>
        </row>
        <row r="200">
          <cell r="A200" t="str">
            <v>1.2.5.01.07.03.1.</v>
          </cell>
          <cell r="B200" t="str">
            <v>VALORES DE ORIGEN</v>
          </cell>
          <cell r="C200">
            <v>308000</v>
          </cell>
          <cell r="D200">
            <v>308</v>
          </cell>
          <cell r="F200" t="str">
            <v>1.2.5.01.06.99.1.</v>
          </cell>
          <cell r="G200" t="str">
            <v>VALORES DE ORIGEN</v>
          </cell>
          <cell r="H200">
            <v>7113660.2000000002</v>
          </cell>
          <cell r="I200">
            <v>7113.6602000000003</v>
          </cell>
        </row>
        <row r="201">
          <cell r="A201" t="str">
            <v>1.2.5.01.07.03.1.99999</v>
          </cell>
          <cell r="B201" t="str">
            <v>VALORES DE ORIGEN - MODEM</v>
          </cell>
          <cell r="C201">
            <v>308000</v>
          </cell>
          <cell r="D201">
            <v>308</v>
          </cell>
          <cell r="F201" t="str">
            <v>1.2.5.01.06.99.1.99999</v>
          </cell>
          <cell r="G201" t="str">
            <v>VALORES DE ORIGEN - OTROS EQUIPOS Y MOBILIARIO</v>
          </cell>
          <cell r="H201">
            <v>7113660.2000000002</v>
          </cell>
          <cell r="I201">
            <v>7113.6602000000003</v>
          </cell>
        </row>
        <row r="202">
          <cell r="A202" t="str">
            <v>1.2.5.01.07.03.3.</v>
          </cell>
          <cell r="B202" t="str">
            <v>DEPRECIACIONES ACUMULADAS *</v>
          </cell>
          <cell r="C202">
            <v>-144900</v>
          </cell>
          <cell r="D202">
            <v>-144.9</v>
          </cell>
          <cell r="F202" t="str">
            <v>1.2.5.01.06.99.3.</v>
          </cell>
          <cell r="G202" t="str">
            <v>DEPRECIACIONES ACUMULADAS *</v>
          </cell>
          <cell r="H202">
            <v>-3383728.17</v>
          </cell>
          <cell r="I202">
            <v>-3383.7281699999999</v>
          </cell>
        </row>
        <row r="203">
          <cell r="A203" t="str">
            <v>1.2.5.01.07.03.3.99999</v>
          </cell>
          <cell r="B203" t="str">
            <v>DEPRECIACIONES ACUMULADAS * - MODEM</v>
          </cell>
          <cell r="C203">
            <v>-144900</v>
          </cell>
          <cell r="D203">
            <v>-144.9</v>
          </cell>
          <cell r="F203" t="str">
            <v>1.2.5.01.06.99.3.99999</v>
          </cell>
          <cell r="G203" t="str">
            <v>DEPRECIACIONES ACUMULADAS * - OTROS EQUIPOS Y</v>
          </cell>
          <cell r="H203">
            <v>-3383728.17</v>
          </cell>
          <cell r="I203">
            <v>-3383.7281699999999</v>
          </cell>
        </row>
        <row r="204">
          <cell r="A204" t="str">
            <v>1.2.5.01.07.04.</v>
          </cell>
          <cell r="B204" t="str">
            <v>MONITORES</v>
          </cell>
          <cell r="C204">
            <v>2469779.06</v>
          </cell>
          <cell r="D204">
            <v>2469.7790599999998</v>
          </cell>
          <cell r="F204" t="str">
            <v>1.2.5.01.07.</v>
          </cell>
          <cell r="G204" t="str">
            <v>EQUIPOS PARA COMPUTACION</v>
          </cell>
          <cell r="H204">
            <v>52947609.520000003</v>
          </cell>
          <cell r="I204">
            <v>52947.609520000005</v>
          </cell>
        </row>
        <row r="205">
          <cell r="A205" t="str">
            <v>1.2.5.01.07.04.1.</v>
          </cell>
          <cell r="B205" t="str">
            <v>VALORES DE ORIGEN</v>
          </cell>
          <cell r="C205">
            <v>5223514.8899999997</v>
          </cell>
          <cell r="D205">
            <v>5223.5148899999995</v>
          </cell>
          <cell r="F205" t="str">
            <v>1.2.5.01.07.01.</v>
          </cell>
          <cell r="G205" t="str">
            <v>COMPUTADORAS</v>
          </cell>
          <cell r="H205">
            <v>41245613.490000002</v>
          </cell>
          <cell r="I205">
            <v>41245.613490000003</v>
          </cell>
        </row>
        <row r="206">
          <cell r="A206" t="str">
            <v>1.2.5.01.07.04.1.99999</v>
          </cell>
          <cell r="B206" t="str">
            <v>VALORES DE ORIGEN - MONITORES</v>
          </cell>
          <cell r="C206">
            <v>5223514.8899999997</v>
          </cell>
          <cell r="D206">
            <v>5223.5148899999995</v>
          </cell>
          <cell r="F206" t="str">
            <v>1.2.5.01.07.01.1.</v>
          </cell>
          <cell r="G206" t="str">
            <v>VALORES DE ORIGEN</v>
          </cell>
          <cell r="H206">
            <v>132084141.12</v>
          </cell>
          <cell r="I206">
            <v>132084.14112000001</v>
          </cell>
        </row>
        <row r="207">
          <cell r="A207" t="str">
            <v>1.2.5.01.07.04.3.</v>
          </cell>
          <cell r="B207" t="str">
            <v>DEPRECIACIONES ACUMULADAS *</v>
          </cell>
          <cell r="C207">
            <v>-2753735.83</v>
          </cell>
          <cell r="D207">
            <v>-2753.7358300000001</v>
          </cell>
          <cell r="F207" t="str">
            <v>1.2.5.01.07.01.1.99999</v>
          </cell>
          <cell r="G207" t="str">
            <v>VALORES DE ORIGEN - COMPUTADORAS</v>
          </cell>
          <cell r="H207">
            <v>132084141.12</v>
          </cell>
          <cell r="I207">
            <v>132084.14112000001</v>
          </cell>
        </row>
        <row r="208">
          <cell r="A208" t="str">
            <v>1.2.5.01.07.04.3.99999</v>
          </cell>
          <cell r="B208" t="str">
            <v>DEPRECIACIONES ACUMULADAS * - MONITORES</v>
          </cell>
          <cell r="C208">
            <v>-2753735.83</v>
          </cell>
          <cell r="D208">
            <v>-2753.7358300000001</v>
          </cell>
          <cell r="F208" t="str">
            <v>1.2.5.01.07.01.3.</v>
          </cell>
          <cell r="G208" t="str">
            <v>DEPRECIACIONES ACUMULADAS *</v>
          </cell>
          <cell r="H208">
            <v>-90838527.629999995</v>
          </cell>
          <cell r="I208">
            <v>-90838.527629999997</v>
          </cell>
        </row>
        <row r="209">
          <cell r="A209" t="str">
            <v>1.2.5.01.07.05.</v>
          </cell>
          <cell r="B209" t="str">
            <v>UPS</v>
          </cell>
          <cell r="C209">
            <v>777617.5</v>
          </cell>
          <cell r="D209">
            <v>777.61749999999995</v>
          </cell>
          <cell r="F209" t="str">
            <v>1.2.5.01.07.01.3.99999</v>
          </cell>
          <cell r="G209" t="str">
            <v>DEPRECIACIONES ACUMULADAS * - COMPUTADORAS</v>
          </cell>
          <cell r="H209">
            <v>-90838527.629999995</v>
          </cell>
          <cell r="I209">
            <v>-90838.527629999997</v>
          </cell>
        </row>
        <row r="210">
          <cell r="A210" t="str">
            <v>1.2.5.01.07.05.1.</v>
          </cell>
          <cell r="B210" t="str">
            <v>VALORES DE ORIGEN</v>
          </cell>
          <cell r="C210">
            <v>7101303.3499999996</v>
          </cell>
          <cell r="D210">
            <v>7101.3033499999992</v>
          </cell>
          <cell r="F210" t="str">
            <v>1.2.5.01.07.02.</v>
          </cell>
          <cell r="G210" t="str">
            <v>IMPRESORAS</v>
          </cell>
          <cell r="H210">
            <v>633441.55000000005</v>
          </cell>
          <cell r="I210">
            <v>633.44155000000001</v>
          </cell>
        </row>
        <row r="211">
          <cell r="A211" t="str">
            <v>1.2.5.01.07.05.1.99999</v>
          </cell>
          <cell r="B211" t="str">
            <v>VALORES DE ORIGEN - UPS</v>
          </cell>
          <cell r="C211">
            <v>7101303.3499999996</v>
          </cell>
          <cell r="D211">
            <v>7101.3033499999992</v>
          </cell>
          <cell r="F211" t="str">
            <v>1.2.5.01.07.02.1.</v>
          </cell>
          <cell r="G211" t="str">
            <v>VALORES DE ORIGEN</v>
          </cell>
          <cell r="H211">
            <v>2145767.7400000002</v>
          </cell>
          <cell r="I211">
            <v>2145.7677400000002</v>
          </cell>
        </row>
        <row r="212">
          <cell r="A212" t="str">
            <v>1.2.5.01.07.05.3.</v>
          </cell>
          <cell r="B212" t="str">
            <v>DEPRECIACIONES ACUMULADAS *</v>
          </cell>
          <cell r="C212">
            <v>-6323685.8499999996</v>
          </cell>
          <cell r="D212">
            <v>-6323.6858499999998</v>
          </cell>
          <cell r="F212" t="str">
            <v>1.2.5.01.07.02.1.99999</v>
          </cell>
          <cell r="G212" t="str">
            <v>VALORES DE ORIGEN - IMPRESORAS</v>
          </cell>
          <cell r="H212">
            <v>2145767.7400000002</v>
          </cell>
          <cell r="I212">
            <v>2145.7677400000002</v>
          </cell>
        </row>
        <row r="213">
          <cell r="A213" t="str">
            <v>1.2.5.01.07.05.3.99999</v>
          </cell>
          <cell r="B213" t="str">
            <v>DEPRECIACIONES ACUMULADAS * - UPS</v>
          </cell>
          <cell r="C213">
            <v>-6323685.8499999996</v>
          </cell>
          <cell r="D213">
            <v>-6323.6858499999998</v>
          </cell>
          <cell r="F213" t="str">
            <v>1.2.5.01.07.02.3.</v>
          </cell>
          <cell r="G213" t="str">
            <v>DEPRECIACIONES ACUMULADAS *</v>
          </cell>
          <cell r="H213">
            <v>-1512326.19</v>
          </cell>
          <cell r="I213">
            <v>-1512.32619</v>
          </cell>
        </row>
        <row r="214">
          <cell r="A214" t="str">
            <v>1.2.5.01.07.99.</v>
          </cell>
          <cell r="B214" t="str">
            <v>OTROS EQUIPOS DE COMPUTO</v>
          </cell>
          <cell r="C214">
            <v>4639693.34</v>
          </cell>
          <cell r="D214">
            <v>4639.6933399999998</v>
          </cell>
          <cell r="F214" t="str">
            <v>1.2.5.01.07.02.3.99999</v>
          </cell>
          <cell r="G214" t="str">
            <v>DEPRECIACIONES ACUMULADAS * - IMPRESORAS</v>
          </cell>
          <cell r="H214">
            <v>-1512326.19</v>
          </cell>
          <cell r="I214">
            <v>-1512.32619</v>
          </cell>
        </row>
        <row r="215">
          <cell r="A215" t="str">
            <v>1.2.5.01.07.99.1.</v>
          </cell>
          <cell r="B215" t="str">
            <v>VALORES DE ORIGEN</v>
          </cell>
          <cell r="C215">
            <v>17712292.039999999</v>
          </cell>
          <cell r="D215">
            <v>17712.29204</v>
          </cell>
          <cell r="F215" t="str">
            <v>1.2.5.01.07.03.</v>
          </cell>
          <cell r="G215" t="str">
            <v>MODEM</v>
          </cell>
          <cell r="H215">
            <v>200900</v>
          </cell>
          <cell r="I215">
            <v>200.9</v>
          </cell>
        </row>
        <row r="216">
          <cell r="A216" t="str">
            <v>1.2.5.01.07.99.1.99999</v>
          </cell>
          <cell r="B216" t="str">
            <v>VALORES DE ORIGEN - OTROS EQUIPOS DE COMPUTO</v>
          </cell>
          <cell r="C216">
            <v>17712292.039999999</v>
          </cell>
          <cell r="D216">
            <v>17712.29204</v>
          </cell>
          <cell r="F216" t="str">
            <v>1.2.5.01.07.03.1.</v>
          </cell>
          <cell r="G216" t="str">
            <v>VALORES DE ORIGEN</v>
          </cell>
          <cell r="H216">
            <v>308000</v>
          </cell>
          <cell r="I216">
            <v>308</v>
          </cell>
        </row>
        <row r="217">
          <cell r="A217" t="str">
            <v>1.2.5.01.07.99.3.</v>
          </cell>
          <cell r="B217" t="str">
            <v>DEPRECIACIONES ACUMULADAS *</v>
          </cell>
          <cell r="C217">
            <v>-13006114.720000001</v>
          </cell>
          <cell r="D217">
            <v>-13006.114720000001</v>
          </cell>
          <cell r="F217" t="str">
            <v>1.2.5.01.07.03.1.99999</v>
          </cell>
          <cell r="G217" t="str">
            <v>VALORES DE ORIGEN - MODEM</v>
          </cell>
          <cell r="H217">
            <v>308000</v>
          </cell>
          <cell r="I217">
            <v>308</v>
          </cell>
        </row>
        <row r="218">
          <cell r="A218" t="str">
            <v>1.2.5.01.07.99.3.99999</v>
          </cell>
          <cell r="B218" t="str">
            <v>DEPRECIACIONES ACUMULADAS * - OTROS EQUIPOS DE</v>
          </cell>
          <cell r="C218">
            <v>-13006114.720000001</v>
          </cell>
          <cell r="D218">
            <v>-13006.114720000001</v>
          </cell>
          <cell r="F218" t="str">
            <v>1.2.5.01.07.03.3.</v>
          </cell>
          <cell r="G218" t="str">
            <v>DEPRECIACIONES ACUMULADAS *</v>
          </cell>
          <cell r="H218">
            <v>-107100</v>
          </cell>
          <cell r="I218">
            <v>-107.1</v>
          </cell>
        </row>
        <row r="219">
          <cell r="A219" t="str">
            <v>1.2.5.01.07.99.4.</v>
          </cell>
          <cell r="B219" t="str">
            <v>PÉRDIDAS POR DETERIORO *</v>
          </cell>
          <cell r="C219">
            <v>-66483.98</v>
          </cell>
          <cell r="D219">
            <v>-66.483980000000003</v>
          </cell>
          <cell r="F219" t="str">
            <v>1.2.5.01.07.03.3.99999</v>
          </cell>
          <cell r="G219" t="str">
            <v>DEPRECIACIONES ACUMULADAS * - MODEM</v>
          </cell>
          <cell r="H219">
            <v>-107100</v>
          </cell>
          <cell r="I219">
            <v>-107.1</v>
          </cell>
        </row>
        <row r="220">
          <cell r="A220" t="str">
            <v>1.2.5.01.07.99.4.99999</v>
          </cell>
          <cell r="B220" t="str">
            <v>PÉRDIDAS POR DETERIORO *OTROS EQUIPOS DE CÓMPUTO</v>
          </cell>
          <cell r="C220">
            <v>-66483.98</v>
          </cell>
          <cell r="D220">
            <v>-66.483980000000003</v>
          </cell>
          <cell r="F220" t="str">
            <v>1.2.5.01.07.04.</v>
          </cell>
          <cell r="G220" t="str">
            <v>MONITORES</v>
          </cell>
          <cell r="H220">
            <v>3204705.3</v>
          </cell>
          <cell r="I220">
            <v>3204.7052999999996</v>
          </cell>
        </row>
        <row r="221">
          <cell r="A221" t="str">
            <v>1.2.5.01.08.</v>
          </cell>
          <cell r="B221" t="str">
            <v>EQUIPOS SANITARIOS, DE LABORATORIO E INVESTIGACION</v>
          </cell>
          <cell r="C221">
            <v>54218.5</v>
          </cell>
          <cell r="D221">
            <v>54.218499999999999</v>
          </cell>
          <cell r="F221" t="str">
            <v>1.2.5.01.07.04.1.</v>
          </cell>
          <cell r="G221" t="str">
            <v>VALORES DE ORIGEN</v>
          </cell>
          <cell r="H221">
            <v>5223514.8899999997</v>
          </cell>
          <cell r="I221">
            <v>5223.5148899999995</v>
          </cell>
        </row>
        <row r="222">
          <cell r="A222" t="str">
            <v>1.2.5.01.08.01.</v>
          </cell>
          <cell r="B222" t="str">
            <v>EQUIPOS E INSTRUMENTAL MEDICO</v>
          </cell>
          <cell r="C222">
            <v>22048.5</v>
          </cell>
          <cell r="D222">
            <v>22.048500000000001</v>
          </cell>
          <cell r="F222" t="str">
            <v>1.2.5.01.07.04.1.99999</v>
          </cell>
          <cell r="G222" t="str">
            <v>VALORES DE ORIGEN - MONITORES</v>
          </cell>
          <cell r="H222">
            <v>5223514.8899999997</v>
          </cell>
          <cell r="I222">
            <v>5223.5148899999995</v>
          </cell>
        </row>
        <row r="223">
          <cell r="A223" t="str">
            <v>1.2.5.01.08.01.1.</v>
          </cell>
          <cell r="B223" t="str">
            <v>VALORES DE ORIGEN</v>
          </cell>
          <cell r="C223">
            <v>220485</v>
          </cell>
          <cell r="D223">
            <v>220.48500000000001</v>
          </cell>
          <cell r="F223" t="str">
            <v>1.2.5.01.07.04.3.</v>
          </cell>
          <cell r="G223" t="str">
            <v>DEPRECIACIONES ACUMULADAS *</v>
          </cell>
          <cell r="H223">
            <v>-2018809.59</v>
          </cell>
          <cell r="I223">
            <v>-2018.8095900000001</v>
          </cell>
        </row>
        <row r="224">
          <cell r="A224" t="str">
            <v>1.2.5.01.08.01.1.99999</v>
          </cell>
          <cell r="B224" t="str">
            <v>VALORES DE ORIGEN - EQUIPOS E INSTRUMENTAL MED</v>
          </cell>
          <cell r="C224">
            <v>220485</v>
          </cell>
          <cell r="D224">
            <v>220.48500000000001</v>
          </cell>
          <cell r="F224" t="str">
            <v>1.2.5.01.07.04.3.99999</v>
          </cell>
          <cell r="G224" t="str">
            <v>DEPRECIACIONES ACUMULADAS * - MONITORES</v>
          </cell>
          <cell r="H224">
            <v>-2018809.59</v>
          </cell>
          <cell r="I224">
            <v>-2018.8095900000001</v>
          </cell>
        </row>
        <row r="225">
          <cell r="A225" t="str">
            <v>1.2.5.01.08.01.3.</v>
          </cell>
          <cell r="B225" t="str">
            <v>DEPRECIACIONES ACUMULADAS *</v>
          </cell>
          <cell r="C225">
            <v>-198436.5</v>
          </cell>
          <cell r="D225">
            <v>-198.4365</v>
          </cell>
          <cell r="F225" t="str">
            <v>1.2.5.01.07.05.</v>
          </cell>
          <cell r="G225" t="str">
            <v>UPS</v>
          </cell>
          <cell r="H225">
            <v>899267.42</v>
          </cell>
          <cell r="I225">
            <v>899.26742000000002</v>
          </cell>
        </row>
        <row r="226">
          <cell r="A226" t="str">
            <v>1.2.5.01.08.01.3.99999</v>
          </cell>
          <cell r="B226" t="str">
            <v>DEPRECIACIONES ACUMULADAS * - EQUIPOS E INSTRU</v>
          </cell>
          <cell r="C226">
            <v>-198436.5</v>
          </cell>
          <cell r="D226">
            <v>-198.4365</v>
          </cell>
          <cell r="F226" t="str">
            <v>1.2.5.01.07.05.1.</v>
          </cell>
          <cell r="G226" t="str">
            <v>VALORES DE ORIGEN</v>
          </cell>
          <cell r="H226">
            <v>7833897.6699999999</v>
          </cell>
          <cell r="I226">
            <v>7833.8976700000003</v>
          </cell>
        </row>
        <row r="227">
          <cell r="A227" t="str">
            <v>1.2.5.01.08.99.</v>
          </cell>
          <cell r="B227" t="str">
            <v>OTROS EQUIPOS SANITARIOS Y DE LABORATORIO</v>
          </cell>
          <cell r="C227">
            <v>32170</v>
          </cell>
          <cell r="D227">
            <v>32.17</v>
          </cell>
          <cell r="F227" t="str">
            <v>1.2.5.01.07.05.1.99999</v>
          </cell>
          <cell r="G227" t="str">
            <v>VALORES DE ORIGEN - UPS</v>
          </cell>
          <cell r="H227">
            <v>7833897.6699999999</v>
          </cell>
          <cell r="I227">
            <v>7833.8976700000003</v>
          </cell>
        </row>
        <row r="228">
          <cell r="A228" t="str">
            <v>1.2.5.01.08.99.1.</v>
          </cell>
          <cell r="B228" t="str">
            <v>VALORES DE ORIGEN</v>
          </cell>
          <cell r="C228">
            <v>203500</v>
          </cell>
          <cell r="D228">
            <v>203.5</v>
          </cell>
          <cell r="F228" t="str">
            <v>1.2.5.01.07.05.3.</v>
          </cell>
          <cell r="G228" t="str">
            <v>DEPRECIACIONES ACUMULADAS *</v>
          </cell>
          <cell r="H228">
            <v>-6934630.25</v>
          </cell>
          <cell r="I228">
            <v>-6934.6302500000002</v>
          </cell>
        </row>
        <row r="229">
          <cell r="A229" t="str">
            <v>1.2.5.01.08.99.1.99999</v>
          </cell>
          <cell r="B229" t="str">
            <v>VALORES DE ORIGEN - OTROS EQUIPOS SANITARIOS Y</v>
          </cell>
          <cell r="C229">
            <v>203500</v>
          </cell>
          <cell r="D229">
            <v>203.5</v>
          </cell>
          <cell r="F229" t="str">
            <v>1.2.5.01.07.05.3.99999</v>
          </cell>
          <cell r="G229" t="str">
            <v>DEPRECIACIONES ACUMULADAS * - UPS</v>
          </cell>
          <cell r="H229">
            <v>-6934630.25</v>
          </cell>
          <cell r="I229">
            <v>-6934.6302500000002</v>
          </cell>
        </row>
        <row r="230">
          <cell r="A230" t="str">
            <v>1.2.5.01.08.99.3.</v>
          </cell>
          <cell r="B230" t="str">
            <v>DEPRECIACIONES ACUMULADAS *</v>
          </cell>
          <cell r="C230">
            <v>-171330</v>
          </cell>
          <cell r="D230">
            <v>-171.33</v>
          </cell>
          <cell r="F230" t="str">
            <v>1.2.5.01.07.99.</v>
          </cell>
          <cell r="G230" t="str">
            <v>OTROS EQUIPOS DE COMPUTO</v>
          </cell>
          <cell r="H230">
            <v>6763681.7599999998</v>
          </cell>
          <cell r="I230">
            <v>6763.6817599999995</v>
          </cell>
        </row>
        <row r="231">
          <cell r="A231" t="str">
            <v>1.2.5.01.08.99.3.99999</v>
          </cell>
          <cell r="B231" t="str">
            <v>DEPRECIACIONES ACUMULADAS*-OTROS EQUIPOS SANIT</v>
          </cell>
          <cell r="C231">
            <v>-171330</v>
          </cell>
          <cell r="D231">
            <v>-171.33</v>
          </cell>
          <cell r="F231" t="str">
            <v>1.2.5.01.07.99.1.</v>
          </cell>
          <cell r="G231" t="str">
            <v>VALORES DE ORIGEN</v>
          </cell>
          <cell r="H231">
            <v>20017001.010000002</v>
          </cell>
          <cell r="I231">
            <v>20017.00101</v>
          </cell>
        </row>
        <row r="232">
          <cell r="A232" t="str">
            <v>1.2.5.01.09.</v>
          </cell>
          <cell r="B232" t="str">
            <v>EQUIPOS Y MOBILIARIO EDUCACIONAL, DEPORTIVO Y RECREA</v>
          </cell>
          <cell r="C232">
            <v>167451.95000000001</v>
          </cell>
          <cell r="D232">
            <v>167.45195000000001</v>
          </cell>
          <cell r="F232" t="str">
            <v>1.2.5.01.07.99.1.99999</v>
          </cell>
          <cell r="G232" t="str">
            <v>VALORES DE ORIGEN - OTROS EQUIPOS DE COMPUTO</v>
          </cell>
          <cell r="H232">
            <v>20017001.010000002</v>
          </cell>
          <cell r="I232">
            <v>20017.00101</v>
          </cell>
        </row>
        <row r="233">
          <cell r="A233" t="str">
            <v>1.2.5.01.09.01.</v>
          </cell>
          <cell r="B233" t="str">
            <v>PIZARRAS Y ROTAFOLIOS</v>
          </cell>
          <cell r="C233">
            <v>12023.2</v>
          </cell>
          <cell r="D233">
            <v>12.023200000000001</v>
          </cell>
          <cell r="F233" t="str">
            <v>1.2.5.01.07.99.3.</v>
          </cell>
          <cell r="G233" t="str">
            <v>DEPRECIACIONES ACUMULADAS *</v>
          </cell>
          <cell r="H233">
            <v>-13253319.25</v>
          </cell>
          <cell r="I233">
            <v>-13253.31925</v>
          </cell>
        </row>
        <row r="234">
          <cell r="A234" t="str">
            <v>1.2.5.01.09.01.1.</v>
          </cell>
          <cell r="B234" t="str">
            <v>VALORES DE ORIGEN</v>
          </cell>
          <cell r="C234">
            <v>42940</v>
          </cell>
          <cell r="D234">
            <v>42.94</v>
          </cell>
          <cell r="F234" t="str">
            <v>1.2.5.01.07.99.3.99999</v>
          </cell>
          <cell r="G234" t="str">
            <v>DEPRECIACIONES ACUMULADAS * - OTROS EQUIPOS DE</v>
          </cell>
          <cell r="H234">
            <v>-13253319.25</v>
          </cell>
          <cell r="I234">
            <v>-13253.31925</v>
          </cell>
        </row>
        <row r="235">
          <cell r="A235" t="str">
            <v>1.2.5.01.09.01.1.99999</v>
          </cell>
          <cell r="B235" t="str">
            <v>VALORES DE ORIGEN - PIZARRAS Y ROTAFOLIOS</v>
          </cell>
          <cell r="C235">
            <v>42940</v>
          </cell>
          <cell r="D235">
            <v>42.94</v>
          </cell>
          <cell r="F235" t="str">
            <v>1.2.5.01.08.</v>
          </cell>
          <cell r="G235" t="str">
            <v>EQUIPOS SANITARIOS, DE LABORATORIO E INVESTIGACION</v>
          </cell>
          <cell r="H235">
            <v>63083.5</v>
          </cell>
          <cell r="I235">
            <v>63.083500000000001</v>
          </cell>
        </row>
        <row r="236">
          <cell r="A236" t="str">
            <v>1.2.5.01.09.01.3.</v>
          </cell>
          <cell r="B236" t="str">
            <v>DEPRECIACIONES ACUMULADAS *</v>
          </cell>
          <cell r="C236">
            <v>-30916.799999999999</v>
          </cell>
          <cell r="D236">
            <v>-30.916799999999999</v>
          </cell>
          <cell r="F236" t="str">
            <v>1.2.5.01.08.01.</v>
          </cell>
          <cell r="G236" t="str">
            <v>EQUIPOS E INSTRUMENTAL MEDICO</v>
          </cell>
          <cell r="H236">
            <v>22048.5</v>
          </cell>
          <cell r="I236">
            <v>22.048500000000001</v>
          </cell>
        </row>
        <row r="237">
          <cell r="A237" t="str">
            <v>1.2.5.01.09.01.3.99999</v>
          </cell>
          <cell r="B237" t="str">
            <v>DEPRECIACIONES ACUMULADAS * - PIZARRAS Y ROTAF</v>
          </cell>
          <cell r="C237">
            <v>-30916.799999999999</v>
          </cell>
          <cell r="D237">
            <v>-30.916799999999999</v>
          </cell>
          <cell r="F237" t="str">
            <v>1.2.5.01.08.01.1.</v>
          </cell>
          <cell r="G237" t="str">
            <v>VALORES DE ORIGEN</v>
          </cell>
          <cell r="H237">
            <v>220485</v>
          </cell>
          <cell r="I237">
            <v>220.48500000000001</v>
          </cell>
        </row>
        <row r="238">
          <cell r="A238" t="str">
            <v>1.2.5.01.09.04.</v>
          </cell>
          <cell r="B238" t="str">
            <v>ENCICLOPEDIAS</v>
          </cell>
          <cell r="C238">
            <v>119630</v>
          </cell>
          <cell r="D238">
            <v>119.63</v>
          </cell>
          <cell r="F238" t="str">
            <v>1.2.5.01.08.01.1.99999</v>
          </cell>
          <cell r="G238" t="str">
            <v>VALORES DE ORIGEN - EQUIPOS E INSTRUMENTAL MED</v>
          </cell>
          <cell r="H238">
            <v>220485</v>
          </cell>
          <cell r="I238">
            <v>220.48500000000001</v>
          </cell>
        </row>
        <row r="239">
          <cell r="A239" t="str">
            <v>1.2.5.01.09.04.1.</v>
          </cell>
          <cell r="B239" t="str">
            <v>VALOR DE ORIGEN</v>
          </cell>
          <cell r="C239">
            <v>1196300</v>
          </cell>
          <cell r="D239">
            <v>1196.3</v>
          </cell>
          <cell r="F239" t="str">
            <v>1.2.5.01.08.01.3.</v>
          </cell>
          <cell r="G239" t="str">
            <v>DEPRECIACIONES ACUMULADAS *</v>
          </cell>
          <cell r="H239">
            <v>-198436.5</v>
          </cell>
          <cell r="I239">
            <v>-198.4365</v>
          </cell>
        </row>
        <row r="240">
          <cell r="A240" t="str">
            <v>1.2.5.01.09.04.1.99999</v>
          </cell>
          <cell r="B240" t="str">
            <v>VALOR DE ORIGEN - ENCICLOPEDIAS</v>
          </cell>
          <cell r="C240">
            <v>1196300</v>
          </cell>
          <cell r="D240">
            <v>1196.3</v>
          </cell>
          <cell r="F240" t="str">
            <v>1.2.5.01.08.01.3.99999</v>
          </cell>
          <cell r="G240" t="str">
            <v>DEPRECIACIONES ACUMULADAS * - EQUIPOS E INSTRU</v>
          </cell>
          <cell r="H240">
            <v>-198436.5</v>
          </cell>
          <cell r="I240">
            <v>-198.4365</v>
          </cell>
        </row>
        <row r="241">
          <cell r="A241" t="str">
            <v>1.2.5.01.09.04.3.</v>
          </cell>
          <cell r="B241" t="str">
            <v>DEPRECIACIONES ACUMULADAS*</v>
          </cell>
          <cell r="C241">
            <v>-1076670</v>
          </cell>
          <cell r="D241">
            <v>-1076.67</v>
          </cell>
          <cell r="F241" t="str">
            <v>1.2.5.01.08.99.</v>
          </cell>
          <cell r="G241" t="str">
            <v>OTROS EQUIPOS SANITARIOS Y DE LABORATORIO</v>
          </cell>
          <cell r="H241">
            <v>41035</v>
          </cell>
          <cell r="I241">
            <v>41.034999999999997</v>
          </cell>
        </row>
        <row r="242">
          <cell r="A242" t="str">
            <v>1.2.5.01.09.04.3.99999</v>
          </cell>
          <cell r="B242" t="str">
            <v>DEPRECIACIONES ACUMULADAS * - ENCICLOPEDIAS</v>
          </cell>
          <cell r="C242">
            <v>-1076670</v>
          </cell>
          <cell r="D242">
            <v>-1076.67</v>
          </cell>
          <cell r="F242" t="str">
            <v>1.2.5.01.08.99.1.</v>
          </cell>
          <cell r="G242" t="str">
            <v>VALORES DE ORIGEN</v>
          </cell>
          <cell r="H242">
            <v>203500</v>
          </cell>
          <cell r="I242">
            <v>203.5</v>
          </cell>
        </row>
        <row r="243">
          <cell r="A243" t="str">
            <v>1.2.5.01.09.99.</v>
          </cell>
          <cell r="B243" t="str">
            <v>OTROS EQUIPOS EDUCACIONALES, DEPORTIVOS Y RECREATI</v>
          </cell>
          <cell r="C243">
            <v>35798.75</v>
          </cell>
          <cell r="D243">
            <v>35.798749999999998</v>
          </cell>
          <cell r="F243" t="str">
            <v>1.2.5.01.08.99.1.99999</v>
          </cell>
          <cell r="G243" t="str">
            <v>VALORES DE ORIGEN - OTROS EQUIPOS SANITARIOS Y</v>
          </cell>
          <cell r="H243">
            <v>203500</v>
          </cell>
          <cell r="I243">
            <v>203.5</v>
          </cell>
        </row>
        <row r="244">
          <cell r="A244" t="str">
            <v>1.2.5.01.09.99.1.</v>
          </cell>
          <cell r="B244" t="str">
            <v>VALORES DE ORIGEN</v>
          </cell>
          <cell r="C244">
            <v>287608</v>
          </cell>
          <cell r="D244">
            <v>287.608</v>
          </cell>
          <cell r="F244" t="str">
            <v>1.2.5.01.08.99.3.</v>
          </cell>
          <cell r="G244" t="str">
            <v>DEPRECIACIONES ACUMULADAS *</v>
          </cell>
          <cell r="H244">
            <v>-162465</v>
          </cell>
          <cell r="I244">
            <v>-162.465</v>
          </cell>
        </row>
        <row r="245">
          <cell r="A245" t="str">
            <v>1.2.5.01.09.99.1.99999</v>
          </cell>
          <cell r="B245" t="str">
            <v>VALORES DE ORIGEN-OTROS EQUIPOS EDUCACIONALES,</v>
          </cell>
          <cell r="C245">
            <v>287608</v>
          </cell>
          <cell r="D245">
            <v>287.608</v>
          </cell>
          <cell r="F245" t="str">
            <v>1.2.5.01.08.99.3.99999</v>
          </cell>
          <cell r="G245" t="str">
            <v>DEPRECIACIONES ACUMULADAS*-OTROS EQUIPOS SANIT</v>
          </cell>
          <cell r="H245">
            <v>-162465</v>
          </cell>
          <cell r="I245">
            <v>-162.465</v>
          </cell>
        </row>
        <row r="246">
          <cell r="A246" t="str">
            <v>1.2.5.01.09.99.3.</v>
          </cell>
          <cell r="B246" t="str">
            <v>DEPRECIACIONES ACUMULADAS *</v>
          </cell>
          <cell r="C246">
            <v>-251809.25</v>
          </cell>
          <cell r="D246">
            <v>-251.80924999999999</v>
          </cell>
          <cell r="F246" t="str">
            <v>1.2.5.01.09.</v>
          </cell>
          <cell r="G246" t="str">
            <v>EQUIPOS Y MOBILIARIO EDUCACIONAL, DEPORTIVO Y RECREA</v>
          </cell>
          <cell r="H246">
            <v>188207.63</v>
          </cell>
          <cell r="I246">
            <v>188.20762999999999</v>
          </cell>
        </row>
        <row r="247">
          <cell r="A247" t="str">
            <v>1.2.5.01.09.99.3.99999</v>
          </cell>
          <cell r="B247" t="str">
            <v>DEPRECIACIONES ACUM.*-OTROS EQUIPOS EDUCACIONA</v>
          </cell>
          <cell r="C247">
            <v>-251809.25</v>
          </cell>
          <cell r="D247">
            <v>-251.80924999999999</v>
          </cell>
          <cell r="F247" t="str">
            <v>1.2.5.01.09.01.</v>
          </cell>
          <cell r="G247" t="str">
            <v>PIZARRAS Y ROTAFOLIOS</v>
          </cell>
          <cell r="H247">
            <v>15887.8</v>
          </cell>
          <cell r="I247">
            <v>15.887799999999999</v>
          </cell>
        </row>
        <row r="248">
          <cell r="A248" t="str">
            <v>1.2.5.01.10.</v>
          </cell>
          <cell r="B248" t="str">
            <v>EQUIPOS DE SEGURIDAD, ORDEN, VIGILANCIA Y CONTROL PÚBLICO</v>
          </cell>
          <cell r="C248">
            <v>814810.57</v>
          </cell>
          <cell r="D248">
            <v>814.81056999999998</v>
          </cell>
          <cell r="F248" t="str">
            <v>1.2.5.01.09.01.1.</v>
          </cell>
          <cell r="G248" t="str">
            <v>VALORES DE ORIGEN</v>
          </cell>
          <cell r="H248">
            <v>42940</v>
          </cell>
          <cell r="I248">
            <v>42.94</v>
          </cell>
        </row>
        <row r="249">
          <cell r="A249" t="str">
            <v>1.2.5.01.10.01.</v>
          </cell>
          <cell r="B249" t="str">
            <v>EQUIPO DE PROTECCIÓN CONTRA INCENDIOS</v>
          </cell>
          <cell r="C249">
            <v>513832.01</v>
          </cell>
          <cell r="D249">
            <v>513.83200999999997</v>
          </cell>
          <cell r="F249" t="str">
            <v>1.2.5.01.09.01.1.99999</v>
          </cell>
          <cell r="G249" t="str">
            <v>VALORES DE ORIGEN - PIZARRAS Y ROTAFOLIOS</v>
          </cell>
          <cell r="H249">
            <v>42940</v>
          </cell>
          <cell r="I249">
            <v>42.94</v>
          </cell>
        </row>
        <row r="250">
          <cell r="A250" t="str">
            <v>1.2.5.01.10.01.1.</v>
          </cell>
          <cell r="B250" t="str">
            <v>VALORES DE ORIGEN</v>
          </cell>
          <cell r="C250">
            <v>1021520</v>
          </cell>
          <cell r="D250">
            <v>1021.52</v>
          </cell>
          <cell r="F250" t="str">
            <v>1.2.5.01.09.01.3.</v>
          </cell>
          <cell r="G250" t="str">
            <v>DEPRECIACIONES ACUMULADAS *</v>
          </cell>
          <cell r="H250">
            <v>-27052.2</v>
          </cell>
          <cell r="I250">
            <v>-27.052199999999999</v>
          </cell>
        </row>
        <row r="251">
          <cell r="A251" t="str">
            <v>1.2.5.01.10.01.1.99999</v>
          </cell>
          <cell r="B251" t="str">
            <v>VALORES DE ORIGEN-EQUIPOS DE PROTECCIÓN CONTRA INCENDIOS</v>
          </cell>
          <cell r="C251">
            <v>1021520</v>
          </cell>
          <cell r="D251">
            <v>1021.52</v>
          </cell>
          <cell r="F251" t="str">
            <v>1.2.5.01.09.01.3.99999</v>
          </cell>
          <cell r="G251" t="str">
            <v>DEPRECIACIONES ACUMULADAS * - PIZARRAS Y ROTAF</v>
          </cell>
          <cell r="H251">
            <v>-27052.2</v>
          </cell>
          <cell r="I251">
            <v>-27.052199999999999</v>
          </cell>
        </row>
        <row r="252">
          <cell r="A252" t="str">
            <v>1.2.5.01.10.01.3.</v>
          </cell>
          <cell r="B252" t="str">
            <v>DEPRECIACIONES ACUMULADAS *</v>
          </cell>
          <cell r="C252">
            <v>-507687.99</v>
          </cell>
          <cell r="D252">
            <v>-507.68799000000001</v>
          </cell>
          <cell r="F252" t="str">
            <v>1.2.5.01.09.04.</v>
          </cell>
          <cell r="G252" t="str">
            <v>ENCICLOPEDIAS</v>
          </cell>
          <cell r="H252">
            <v>119630</v>
          </cell>
          <cell r="I252">
            <v>119.63</v>
          </cell>
        </row>
        <row r="253">
          <cell r="A253" t="str">
            <v>1.2.5.01.10.01.3.99999</v>
          </cell>
          <cell r="B253" t="str">
            <v>DEPRECIACIONES ACUMULADAS *- EQUIPO DE PROTECCIÓN CONTRA INCENDIOS</v>
          </cell>
          <cell r="C253">
            <v>-507687.99</v>
          </cell>
          <cell r="D253">
            <v>-507.68799000000001</v>
          </cell>
          <cell r="F253" t="str">
            <v>1.2.5.01.09.04.1.</v>
          </cell>
          <cell r="G253" t="str">
            <v>VALOR DE ORIGEN</v>
          </cell>
          <cell r="H253">
            <v>1196300</v>
          </cell>
          <cell r="I253">
            <v>1196.3</v>
          </cell>
        </row>
        <row r="254">
          <cell r="A254" t="str">
            <v>1.2.5.01.10.99.</v>
          </cell>
          <cell r="B254" t="str">
            <v>OTROS EQUIPOS DE SEGURIDAD, ORDEN, VIGILANCIA Y CONTROL PÚBLICO</v>
          </cell>
          <cell r="C254">
            <v>300978.56</v>
          </cell>
          <cell r="D254">
            <v>300.97856000000002</v>
          </cell>
          <cell r="F254" t="str">
            <v>1.2.5.01.09.04.1.99999</v>
          </cell>
          <cell r="G254" t="str">
            <v>VALOR DE ORIGEN - ENCICLOPEDIAS</v>
          </cell>
          <cell r="H254">
            <v>1196300</v>
          </cell>
          <cell r="I254">
            <v>1196.3</v>
          </cell>
        </row>
        <row r="255">
          <cell r="A255" t="str">
            <v>1.2.5.01.10.99.1.</v>
          </cell>
          <cell r="B255" t="str">
            <v>VALORES DE ORIGEN</v>
          </cell>
          <cell r="C255">
            <v>750969.65</v>
          </cell>
          <cell r="D255">
            <v>750.96965</v>
          </cell>
          <cell r="F255" t="str">
            <v>1.2.5.01.09.04.3.</v>
          </cell>
          <cell r="G255" t="str">
            <v>DEPRECIACIONES ACUMULADAS*</v>
          </cell>
          <cell r="H255">
            <v>-1076670</v>
          </cell>
          <cell r="I255">
            <v>-1076.67</v>
          </cell>
        </row>
        <row r="256">
          <cell r="A256" t="str">
            <v>1.2.5.01.10.99.1.99999</v>
          </cell>
          <cell r="B256" t="str">
            <v>VALORES DE ORIGEN-OTROS EQUIPOS DE PROTECCIÓN</v>
          </cell>
          <cell r="C256">
            <v>750969.65</v>
          </cell>
          <cell r="D256">
            <v>750.96965</v>
          </cell>
          <cell r="F256" t="str">
            <v>1.2.5.01.09.04.3.99999</v>
          </cell>
          <cell r="G256" t="str">
            <v>DEPRECIACIONES ACUMULADAS * - ENCICLOPEDIAS</v>
          </cell>
          <cell r="H256">
            <v>-1076670</v>
          </cell>
          <cell r="I256">
            <v>-1076.67</v>
          </cell>
        </row>
        <row r="257">
          <cell r="A257" t="str">
            <v>1.2.5.01.10.99.3.</v>
          </cell>
          <cell r="B257" t="str">
            <v>DEPRECIACIONES ACUMULADAS *</v>
          </cell>
          <cell r="C257">
            <v>-449991.09</v>
          </cell>
          <cell r="D257">
            <v>-449.99109000000004</v>
          </cell>
          <cell r="F257" t="str">
            <v>1.2.5.01.09.99.</v>
          </cell>
          <cell r="G257" t="str">
            <v>OTROS EQUIPOS EDUCACIONALES, DEPORTIVOS Y RECREATI</v>
          </cell>
          <cell r="H257">
            <v>52689.83</v>
          </cell>
          <cell r="I257">
            <v>52.689830000000001</v>
          </cell>
        </row>
        <row r="258">
          <cell r="A258" t="str">
            <v>1.2.5.01.10.99.3.99999</v>
          </cell>
          <cell r="B258" t="str">
            <v>DEPRECIACIONES ACUMULADAS *-OTROS EQUIPOS DE PROTECCIÓN</v>
          </cell>
          <cell r="C258">
            <v>-449991.09</v>
          </cell>
          <cell r="D258">
            <v>-449.99109000000004</v>
          </cell>
          <cell r="F258" t="str">
            <v>1.2.5.01.09.99.1.</v>
          </cell>
          <cell r="G258" t="str">
            <v>VALORES DE ORIGEN</v>
          </cell>
          <cell r="H258">
            <v>287608</v>
          </cell>
          <cell r="I258">
            <v>287.608</v>
          </cell>
        </row>
        <row r="259">
          <cell r="A259" t="str">
            <v>1.2.5.01.99.</v>
          </cell>
          <cell r="B259" t="str">
            <v>MAQUINARIAS, EQUIPOS Y MOBILIARIOS DIVERSOS</v>
          </cell>
          <cell r="C259">
            <v>629773.48</v>
          </cell>
          <cell r="D259">
            <v>629.77347999999995</v>
          </cell>
          <cell r="F259" t="str">
            <v>1.2.5.01.09.99.1.99999</v>
          </cell>
          <cell r="G259" t="str">
            <v>VALORES DE ORIGEN-OTROS EQUIPOS EDUCACIONALES,</v>
          </cell>
          <cell r="H259">
            <v>287608</v>
          </cell>
          <cell r="I259">
            <v>287.608</v>
          </cell>
        </row>
        <row r="260">
          <cell r="A260" t="str">
            <v>1.2.5.01.99.02.</v>
          </cell>
          <cell r="B260" t="str">
            <v>EQUIPOS Y MOBILIARIO DOMESTICO</v>
          </cell>
          <cell r="C260">
            <v>313437.43</v>
          </cell>
          <cell r="D260">
            <v>313.43743000000001</v>
          </cell>
          <cell r="F260" t="str">
            <v>1.2.5.01.09.99.3.</v>
          </cell>
          <cell r="G260" t="str">
            <v>DEPRECIACIONES ACUMULADAS *</v>
          </cell>
          <cell r="H260">
            <v>-234918.17</v>
          </cell>
          <cell r="I260">
            <v>-234.91817</v>
          </cell>
        </row>
        <row r="261">
          <cell r="A261" t="str">
            <v>1.2.5.01.99.02.1.</v>
          </cell>
          <cell r="B261" t="str">
            <v>VALORES DE ORIGEN</v>
          </cell>
          <cell r="C261">
            <v>1542498.35</v>
          </cell>
          <cell r="D261">
            <v>1542.4983500000001</v>
          </cell>
          <cell r="F261" t="str">
            <v>1.2.5.01.09.99.3.99999</v>
          </cell>
          <cell r="G261" t="str">
            <v>DEPRECIACIONES ACUM.*-OTROS EQUIPOS EDUCACIONA</v>
          </cell>
          <cell r="H261">
            <v>-234918.17</v>
          </cell>
          <cell r="I261">
            <v>-234.91817</v>
          </cell>
        </row>
        <row r="262">
          <cell r="A262" t="str">
            <v>1.2.5.01.99.02.1.99999</v>
          </cell>
          <cell r="B262" t="str">
            <v>VALORES DE ORIGEN - EQUIPOS Y MOBILIARIO DOMES</v>
          </cell>
          <cell r="C262">
            <v>1542498.35</v>
          </cell>
          <cell r="D262">
            <v>1542.4983500000001</v>
          </cell>
          <cell r="F262" t="str">
            <v>1.2.5.01.10.</v>
          </cell>
          <cell r="G262" t="str">
            <v>EQUIPOS DE SEGURIDAD, ORDEN, VIGILANCIA Y CONTROL PÚBLICO</v>
          </cell>
          <cell r="H262">
            <v>922467.95</v>
          </cell>
          <cell r="I262">
            <v>922.46794999999997</v>
          </cell>
        </row>
        <row r="263">
          <cell r="A263" t="str">
            <v>1.2.5.01.99.02.3.</v>
          </cell>
          <cell r="B263" t="str">
            <v>DEPRECIACIONES ACUMULADAS *</v>
          </cell>
          <cell r="C263">
            <v>-1229060.92</v>
          </cell>
          <cell r="D263">
            <v>-1229.0609199999999</v>
          </cell>
          <cell r="F263" t="str">
            <v>1.2.5.01.10.01.</v>
          </cell>
          <cell r="G263" t="str">
            <v>EQUIPO DE PROTECCIÓN CONTRA INCENDIOS</v>
          </cell>
          <cell r="H263">
            <v>568275.41</v>
          </cell>
          <cell r="I263">
            <v>568.27541000000008</v>
          </cell>
        </row>
        <row r="264">
          <cell r="A264" t="str">
            <v>1.2.5.01.99.02.3.99999</v>
          </cell>
          <cell r="B264" t="str">
            <v>DEPRECIACIONES ACUMULADAS * - EQUIPOS Y MOBILI</v>
          </cell>
          <cell r="C264">
            <v>-1229060.92</v>
          </cell>
          <cell r="D264">
            <v>-1229.0609199999999</v>
          </cell>
          <cell r="F264" t="str">
            <v>1.2.5.01.10.01.1.</v>
          </cell>
          <cell r="G264" t="str">
            <v>VALORES DE ORIGEN</v>
          </cell>
          <cell r="H264">
            <v>1021520</v>
          </cell>
          <cell r="I264">
            <v>1021.52</v>
          </cell>
        </row>
        <row r="265">
          <cell r="A265" t="str">
            <v>1.2.5.01.99.03.</v>
          </cell>
          <cell r="B265" t="str">
            <v>EQUIPOS FOTOGRAFICO Y REVELADO</v>
          </cell>
          <cell r="C265">
            <v>272085.95</v>
          </cell>
          <cell r="D265">
            <v>272.08595000000003</v>
          </cell>
          <cell r="F265" t="str">
            <v>1.2.5.01.10.01.1.99999</v>
          </cell>
          <cell r="G265" t="str">
            <v>VALORES DE ORIGEN-EQUIPOS DE PROTECCIÓN CONTRA INCENDIOS</v>
          </cell>
          <cell r="H265">
            <v>1021520</v>
          </cell>
          <cell r="I265">
            <v>1021.52</v>
          </cell>
        </row>
        <row r="266">
          <cell r="A266" t="str">
            <v>1.2.5.01.99.03.1.</v>
          </cell>
          <cell r="B266" t="str">
            <v>VALORES DE ORIGEN</v>
          </cell>
          <cell r="C266">
            <v>546905.88</v>
          </cell>
          <cell r="D266">
            <v>546.90588000000002</v>
          </cell>
          <cell r="F266" t="str">
            <v>1.2.5.01.10.01.3.</v>
          </cell>
          <cell r="G266" t="str">
            <v>DEPRECIACIONES ACUMULADAS *</v>
          </cell>
          <cell r="H266">
            <v>-453244.59</v>
          </cell>
          <cell r="I266">
            <v>-453.24459000000002</v>
          </cell>
        </row>
        <row r="267">
          <cell r="A267" t="str">
            <v>1.2.5.01.99.03.1.99999</v>
          </cell>
          <cell r="B267" t="str">
            <v>VALORES DE ORIGEN - EQUIPOS FOTOGRAFICO Y REVELADO</v>
          </cell>
          <cell r="C267">
            <v>546905.88</v>
          </cell>
          <cell r="D267">
            <v>546.90588000000002</v>
          </cell>
          <cell r="F267" t="str">
            <v>1.2.5.01.10.01.3.99999</v>
          </cell>
          <cell r="G267" t="str">
            <v>DEPRECIACIONES ACUMULADAS *- EQUIPO DE PROTECCIÓN CONTRA INCENDIOS</v>
          </cell>
          <cell r="H267">
            <v>-453244.59</v>
          </cell>
          <cell r="I267">
            <v>-453.24459000000002</v>
          </cell>
        </row>
        <row r="268">
          <cell r="A268" t="str">
            <v>1.2.5.01.99.03.3.</v>
          </cell>
          <cell r="B268" t="str">
            <v>DEPRECIACIONES ACUMULADAS *</v>
          </cell>
          <cell r="C268">
            <v>-274819.93</v>
          </cell>
          <cell r="D268">
            <v>-274.81993</v>
          </cell>
          <cell r="F268" t="str">
            <v>1.2.5.01.10.99.</v>
          </cell>
          <cell r="G268" t="str">
            <v>OTROS EQUIPOS DE SEGURIDAD, ORDEN, VIGILANCIA Y CONTROL PÚBLICO</v>
          </cell>
          <cell r="H268">
            <v>354192.54</v>
          </cell>
          <cell r="I268">
            <v>354.19253999999995</v>
          </cell>
        </row>
        <row r="269">
          <cell r="A269" t="str">
            <v>1.2.5.01.99.03.3.99999</v>
          </cell>
          <cell r="B269" t="str">
            <v>DEPRECIACIONES ACUMULADAS * - EQUIPOS FOTOGRAFICO Y REVELADO</v>
          </cell>
          <cell r="C269">
            <v>-274819.93</v>
          </cell>
          <cell r="D269">
            <v>-274.81993</v>
          </cell>
          <cell r="F269" t="str">
            <v>1.2.5.01.10.99.1.</v>
          </cell>
          <cell r="G269" t="str">
            <v>VALORES DE ORIGEN</v>
          </cell>
          <cell r="H269">
            <v>1062081.5</v>
          </cell>
          <cell r="I269">
            <v>1062.0815</v>
          </cell>
        </row>
        <row r="270">
          <cell r="A270" t="str">
            <v>1.2.5.01.99.99.</v>
          </cell>
          <cell r="B270" t="str">
            <v>OTRAS MAQUINARIAS, EQUIPOS Y MOBILIARIOS DIVERSOS</v>
          </cell>
          <cell r="C270">
            <v>44250.1</v>
          </cell>
          <cell r="D270">
            <v>44.250099999999996</v>
          </cell>
          <cell r="F270" t="str">
            <v>1.2.5.01.10.99.1.99999</v>
          </cell>
          <cell r="G270" t="str">
            <v>VALORES DE ORIGEN-OTROS EQUIPOS DE PROTECCIÓN</v>
          </cell>
          <cell r="H270">
            <v>1062081.5</v>
          </cell>
          <cell r="I270">
            <v>1062.0815</v>
          </cell>
        </row>
        <row r="271">
          <cell r="A271" t="str">
            <v>1.2.5.01.99.99.1.</v>
          </cell>
          <cell r="B271" t="str">
            <v>VALORES DE ORIGEN</v>
          </cell>
          <cell r="C271">
            <v>252857.42</v>
          </cell>
          <cell r="D271">
            <v>252.85742000000002</v>
          </cell>
          <cell r="F271" t="str">
            <v>1.2.5.01.10.99.3.</v>
          </cell>
          <cell r="G271" t="str">
            <v>DEPRECIACIONES ACUMULADAS *</v>
          </cell>
          <cell r="H271">
            <v>-707888.96</v>
          </cell>
          <cell r="I271">
            <v>-707.88896</v>
          </cell>
        </row>
        <row r="272">
          <cell r="A272" t="str">
            <v>1.2.5.01.99.99.1.99999</v>
          </cell>
          <cell r="B272" t="str">
            <v>VALORES DE ORIGEN - OTRAS MAQUINARIAS, EQUIPOS Y MOBILIARIOS DIVERSOS</v>
          </cell>
          <cell r="C272">
            <v>252857.42</v>
          </cell>
          <cell r="D272">
            <v>252.85742000000002</v>
          </cell>
          <cell r="F272" t="str">
            <v>1.2.5.01.10.99.3.99999</v>
          </cell>
          <cell r="G272" t="str">
            <v>DEPRECIACIONES ACUMULADAS *-OTROS EQUIPOS DE PROTECCIÓN</v>
          </cell>
          <cell r="H272">
            <v>-707888.96</v>
          </cell>
          <cell r="I272">
            <v>-707.88896</v>
          </cell>
        </row>
        <row r="273">
          <cell r="A273" t="str">
            <v>1.2.5.01.99.99.3.</v>
          </cell>
          <cell r="B273" t="str">
            <v>DEPRECIACIONES ACUMULADAS *</v>
          </cell>
          <cell r="C273">
            <v>-208607.32</v>
          </cell>
          <cell r="D273">
            <v>-208.60732000000002</v>
          </cell>
          <cell r="F273" t="str">
            <v>1.2.5.01.99.</v>
          </cell>
          <cell r="G273" t="str">
            <v>MAQUINARIAS, EQUIPOS Y MOBILIARIOS DIVERSOS</v>
          </cell>
          <cell r="H273">
            <v>829852.86</v>
          </cell>
          <cell r="I273">
            <v>829.85285999999996</v>
          </cell>
        </row>
        <row r="274">
          <cell r="A274" t="str">
            <v>1.2.5.01.99.99.3.99999</v>
          </cell>
          <cell r="B274" t="str">
            <v>DEPRECIACIONES ACUMULADAS * - OTRAS MQUINARIAS, EQUIPOS Y MOBILIARIOS DIVERSOS</v>
          </cell>
          <cell r="C274">
            <v>-208607.32</v>
          </cell>
          <cell r="D274">
            <v>-208.60732000000002</v>
          </cell>
          <cell r="F274" t="str">
            <v>1.2.5.01.99.02.</v>
          </cell>
          <cell r="G274" t="str">
            <v>EQUIPOS Y MOBILIARIO DOMESTICO</v>
          </cell>
          <cell r="H274">
            <v>418780.99</v>
          </cell>
          <cell r="I274">
            <v>418.78098999999997</v>
          </cell>
        </row>
        <row r="275">
          <cell r="A275" t="str">
            <v>1.2.5.08.</v>
          </cell>
          <cell r="B275" t="str">
            <v>BIENES INTANGIBLES NO CONCESIONADOS</v>
          </cell>
          <cell r="C275">
            <v>8790432.1500000004</v>
          </cell>
          <cell r="D275">
            <v>8790.4321500000005</v>
          </cell>
          <cell r="F275" t="str">
            <v>1.2.5.01.99.02.1.</v>
          </cell>
          <cell r="G275" t="str">
            <v>VALORES DE ORIGEN</v>
          </cell>
          <cell r="H275">
            <v>1542498.35</v>
          </cell>
          <cell r="I275">
            <v>1542.4983500000001</v>
          </cell>
        </row>
        <row r="276">
          <cell r="A276" t="str">
            <v>1.2.5.08.03.</v>
          </cell>
          <cell r="B276" t="str">
            <v>SOFTWARE Y PROGRAMAS</v>
          </cell>
          <cell r="C276">
            <v>8429563.1500000004</v>
          </cell>
          <cell r="D276">
            <v>8429.56315</v>
          </cell>
          <cell r="F276" t="str">
            <v>1.2.5.01.99.02.1.99999</v>
          </cell>
          <cell r="G276" t="str">
            <v>VALORES DE ORIGEN - EQUIPOS Y MOBILIARIO DOMES</v>
          </cell>
          <cell r="H276">
            <v>1542498.35</v>
          </cell>
          <cell r="I276">
            <v>1542.4983500000001</v>
          </cell>
        </row>
        <row r="277">
          <cell r="A277" t="str">
            <v>1.2.5.08.03.01.</v>
          </cell>
          <cell r="B277" t="str">
            <v>VALORES DE ORIGEN</v>
          </cell>
          <cell r="C277">
            <v>24657195.640000001</v>
          </cell>
          <cell r="D277">
            <v>24657.195640000002</v>
          </cell>
          <cell r="F277" t="str">
            <v>1.2.5.01.99.02.3.</v>
          </cell>
          <cell r="G277" t="str">
            <v>DEPRECIACIONES ACUMULADAS *</v>
          </cell>
          <cell r="H277">
            <v>-1123717.3600000001</v>
          </cell>
          <cell r="I277">
            <v>-1123.7173600000001</v>
          </cell>
        </row>
        <row r="278">
          <cell r="A278" t="str">
            <v>1.2.5.08.03.01.0.</v>
          </cell>
          <cell r="B278" t="str">
            <v>VALORES DE ORIGEN</v>
          </cell>
          <cell r="C278">
            <v>24657195.640000001</v>
          </cell>
          <cell r="D278">
            <v>24657.195640000002</v>
          </cell>
          <cell r="F278" t="str">
            <v>1.2.5.01.99.02.3.99999</v>
          </cell>
          <cell r="G278" t="str">
            <v>DEPRECIACIONES ACUMULADAS * - EQUIPOS Y MOBILI</v>
          </cell>
          <cell r="H278">
            <v>-1123717.3600000001</v>
          </cell>
          <cell r="I278">
            <v>-1123.7173600000001</v>
          </cell>
        </row>
        <row r="279">
          <cell r="A279" t="str">
            <v>1.2.5.08.03.01.0.99999</v>
          </cell>
          <cell r="B279" t="str">
            <v>VALORES DE ORIGEN  -  SOFTWARE Y PROGRAMAS</v>
          </cell>
          <cell r="C279">
            <v>24657195.640000001</v>
          </cell>
          <cell r="D279">
            <v>24657.195640000002</v>
          </cell>
          <cell r="F279" t="str">
            <v>1.2.5.01.99.03.</v>
          </cell>
          <cell r="G279" t="str">
            <v>EQUIPOS FOTOGRAFICO Y REVELADO</v>
          </cell>
          <cell r="H279">
            <v>321307.43</v>
          </cell>
          <cell r="I279">
            <v>321.30743000000001</v>
          </cell>
        </row>
        <row r="280">
          <cell r="A280" t="str">
            <v>1.2.5.08.03.03.</v>
          </cell>
          <cell r="B280" t="str">
            <v>AMORTIZACIONES ACUMULADAS</v>
          </cell>
          <cell r="C280">
            <v>-16227632.49</v>
          </cell>
          <cell r="D280">
            <v>-16227.63249</v>
          </cell>
          <cell r="F280" t="str">
            <v>1.2.5.01.99.03.1.</v>
          </cell>
          <cell r="G280" t="str">
            <v>VALORES DE ORIGEN</v>
          </cell>
          <cell r="H280">
            <v>546905.88</v>
          </cell>
          <cell r="I280">
            <v>546.90588000000002</v>
          </cell>
        </row>
        <row r="281">
          <cell r="A281" t="str">
            <v>1.2.5.08.03.03.0.</v>
          </cell>
          <cell r="B281" t="str">
            <v>AMORTIZACIONES ACUMULADAS</v>
          </cell>
          <cell r="C281">
            <v>-16227632.49</v>
          </cell>
          <cell r="D281">
            <v>-16227.63249</v>
          </cell>
          <cell r="F281" t="str">
            <v>1.2.5.01.99.03.1.99999</v>
          </cell>
          <cell r="G281" t="str">
            <v>VALORES DE ORIGEN - EQUIPOS FOTOGRAFICO Y REVELADO</v>
          </cell>
          <cell r="H281">
            <v>546905.88</v>
          </cell>
          <cell r="I281">
            <v>546.90588000000002</v>
          </cell>
        </row>
        <row r="282">
          <cell r="A282" t="str">
            <v>1.2.5.08.03.03.0.99999</v>
          </cell>
          <cell r="B282" t="str">
            <v>AMORTIZACIONES ACUMULADAS*  -  SOFTWARE Y PROGRAMAS</v>
          </cell>
          <cell r="C282">
            <v>-16227632.49</v>
          </cell>
          <cell r="D282">
            <v>-16227.63249</v>
          </cell>
          <cell r="F282" t="str">
            <v>1.2.5.01.99.03.3.</v>
          </cell>
          <cell r="G282" t="str">
            <v>DEPRECIACIONES ACUMULADAS *</v>
          </cell>
          <cell r="H282">
            <v>-225598.45</v>
          </cell>
          <cell r="I282">
            <v>-225.59845000000001</v>
          </cell>
        </row>
        <row r="283">
          <cell r="A283" t="str">
            <v>1.2.5.08.99.</v>
          </cell>
          <cell r="B283" t="str">
            <v>Otros bienes intangibles</v>
          </cell>
          <cell r="C283">
            <v>360869</v>
          </cell>
          <cell r="D283">
            <v>360.86900000000003</v>
          </cell>
          <cell r="F283" t="str">
            <v>1.2.5.01.99.03.3.99999</v>
          </cell>
          <cell r="G283" t="str">
            <v>DEPRECIACIONES ACUMULADAS * - EQUIPOS FOTOGRAFICO Y REVELADO</v>
          </cell>
          <cell r="H283">
            <v>-225598.45</v>
          </cell>
          <cell r="I283">
            <v>-225.59845000000001</v>
          </cell>
        </row>
        <row r="284">
          <cell r="A284" t="str">
            <v>1.2.5.08.99.01.</v>
          </cell>
          <cell r="B284" t="str">
            <v>Valores de origen</v>
          </cell>
          <cell r="C284">
            <v>360869</v>
          </cell>
          <cell r="D284">
            <v>360.86900000000003</v>
          </cell>
          <cell r="F284" t="str">
            <v>1.2.5.01.99.99.</v>
          </cell>
          <cell r="G284" t="str">
            <v>OTRAS MAQUINARIAS, EQUIPOS Y MOBILIARIOS DIVERSOS</v>
          </cell>
          <cell r="H284">
            <v>89764.44</v>
          </cell>
          <cell r="I284">
            <v>89.764440000000008</v>
          </cell>
        </row>
        <row r="285">
          <cell r="A285" t="str">
            <v>1.2.5.08.99.01.0.</v>
          </cell>
          <cell r="B285" t="str">
            <v>Valores de origen</v>
          </cell>
          <cell r="C285">
            <v>360869</v>
          </cell>
          <cell r="D285">
            <v>360.86900000000003</v>
          </cell>
          <cell r="F285" t="str">
            <v>1.2.5.01.99.99.1.</v>
          </cell>
          <cell r="G285" t="str">
            <v>VALORES DE ORIGEN</v>
          </cell>
          <cell r="H285">
            <v>252857.42</v>
          </cell>
          <cell r="I285">
            <v>252.85742000000002</v>
          </cell>
        </row>
        <row r="286">
          <cell r="A286" t="str">
            <v>1.2.5.08.99.01.0.16151</v>
          </cell>
          <cell r="B286" t="str">
            <v>DEPOSITO EN GARANTIA LINEAS TELEFONICAS ICE</v>
          </cell>
          <cell r="C286">
            <v>360869</v>
          </cell>
          <cell r="D286">
            <v>360.86900000000003</v>
          </cell>
          <cell r="F286" t="str">
            <v>1.2.5.01.99.99.1.99999</v>
          </cell>
          <cell r="G286" t="str">
            <v>VALORES DE ORIGEN - OTRAS MAQUINARIAS, EQUIPOS Y MOBILIARIOS DIVERSOS</v>
          </cell>
          <cell r="H286">
            <v>252857.42</v>
          </cell>
          <cell r="I286">
            <v>252.85742000000002</v>
          </cell>
        </row>
        <row r="287">
          <cell r="A287" t="str">
            <v>1.2.7.</v>
          </cell>
          <cell r="B287" t="str">
            <v>INVERSIONES PATRIMONIALES - MÉTODO DE PARTICIPACIÓN</v>
          </cell>
          <cell r="C287">
            <v>33556486.840000004</v>
          </cell>
          <cell r="D287">
            <v>33556.486840000005</v>
          </cell>
          <cell r="F287" t="str">
            <v>1.2.5.01.99.99.3.</v>
          </cell>
          <cell r="G287" t="str">
            <v>DEPRECIACIONES ACUMULADAS *</v>
          </cell>
          <cell r="H287">
            <v>-163092.98000000001</v>
          </cell>
          <cell r="I287">
            <v>-163.09298000000001</v>
          </cell>
        </row>
        <row r="288">
          <cell r="A288" t="str">
            <v>1.2.7.04.</v>
          </cell>
          <cell r="B288" t="str">
            <v>INVERSIONES PATRIMONIALES EN FIDEICOMISOS</v>
          </cell>
          <cell r="C288">
            <v>33556486.840000004</v>
          </cell>
          <cell r="D288">
            <v>33556.486840000005</v>
          </cell>
          <cell r="F288" t="str">
            <v>1.2.5.01.99.99.3.99999</v>
          </cell>
          <cell r="G288" t="str">
            <v>DEPRECIACIONES ACUMULADAS * - OTRAS MQUINARIAS, EQUIPOS Y MOBILIARIOS DIVERSOS</v>
          </cell>
          <cell r="H288">
            <v>-163092.98000000001</v>
          </cell>
          <cell r="I288">
            <v>-163.09298000000001</v>
          </cell>
        </row>
        <row r="289">
          <cell r="A289" t="str">
            <v>1.2.7.04.03.</v>
          </cell>
          <cell r="B289" t="str">
            <v>INVERSIONES PATRIMONIALES EN FIDEICOMISOS PARA EDUCACIÓN L/P</v>
          </cell>
          <cell r="C289">
            <v>33556486.840000004</v>
          </cell>
          <cell r="D289">
            <v>33556.486840000005</v>
          </cell>
          <cell r="F289" t="str">
            <v>1.2.5.08.</v>
          </cell>
          <cell r="G289" t="str">
            <v>BIENES INTANGIBLES NO CONCESIONADOS</v>
          </cell>
          <cell r="H289">
            <v>12925956.68</v>
          </cell>
          <cell r="I289">
            <v>12925.956679999999</v>
          </cell>
        </row>
        <row r="290">
          <cell r="A290" t="str">
            <v>1.2.7.04.03.00.</v>
          </cell>
          <cell r="B290" t="str">
            <v>INVERSIONES PATRIMONIALES EN FIDEICOMISOS PARA EDUCACIÓN L/P</v>
          </cell>
          <cell r="C290">
            <v>33556486.840000004</v>
          </cell>
          <cell r="D290">
            <v>33556.486840000005</v>
          </cell>
          <cell r="F290" t="str">
            <v>1.2.5.08.03.</v>
          </cell>
          <cell r="G290" t="str">
            <v>SOFTWARE Y PROGRAMAS</v>
          </cell>
          <cell r="H290">
            <v>12542803.68</v>
          </cell>
          <cell r="I290">
            <v>12542.803679999999</v>
          </cell>
        </row>
        <row r="291">
          <cell r="A291" t="str">
            <v>1.2.7.04.03.00.0.</v>
          </cell>
          <cell r="B291" t="str">
            <v>INVERSIONES PATRIMONIALES EN FIDEICOMISOS PARA EDUCACIÓN L/P</v>
          </cell>
          <cell r="C291">
            <v>33556486.840000004</v>
          </cell>
          <cell r="D291">
            <v>33556.486840000005</v>
          </cell>
          <cell r="F291" t="str">
            <v>1.2.5.08.03.01.</v>
          </cell>
          <cell r="G291" t="str">
            <v>VALORES DE ORIGEN</v>
          </cell>
          <cell r="H291">
            <v>25390659.050000001</v>
          </cell>
          <cell r="I291">
            <v>25390.659050000002</v>
          </cell>
        </row>
        <row r="292">
          <cell r="A292" t="str">
            <v>1.2.7.04.03.00.0.99999</v>
          </cell>
          <cell r="B292" t="str">
            <v>FIDEICOMISOS PROMOTORA/BCR</v>
          </cell>
          <cell r="C292">
            <v>33556486.840000004</v>
          </cell>
          <cell r="D292">
            <v>33556.486840000005</v>
          </cell>
          <cell r="F292" t="str">
            <v>1.2.5.08.03.01.0.</v>
          </cell>
          <cell r="G292" t="str">
            <v>VALORES DE ORIGEN</v>
          </cell>
          <cell r="H292">
            <v>25390659.050000001</v>
          </cell>
          <cell r="I292">
            <v>25390.659050000002</v>
          </cell>
        </row>
        <row r="293">
          <cell r="A293" t="str">
            <v>2.</v>
          </cell>
          <cell r="B293" t="str">
            <v>PASIVO</v>
          </cell>
          <cell r="C293">
            <v>193673177.06</v>
          </cell>
          <cell r="D293">
            <v>193673.17706000002</v>
          </cell>
          <cell r="F293" t="str">
            <v>1.2.5.08.03.01.0.99999</v>
          </cell>
          <cell r="G293" t="str">
            <v>VALORES DE ORIGEN  -  SOFTWARE Y PROGRAMAS</v>
          </cell>
          <cell r="H293">
            <v>25390659.050000001</v>
          </cell>
          <cell r="I293">
            <v>25390.659050000002</v>
          </cell>
        </row>
        <row r="294">
          <cell r="A294" t="str">
            <v>2.1.</v>
          </cell>
          <cell r="B294" t="str">
            <v>PASIVO CORRIENTE</v>
          </cell>
          <cell r="C294">
            <v>172411442.06</v>
          </cell>
          <cell r="D294">
            <v>172411.44206</v>
          </cell>
          <cell r="F294" t="str">
            <v>1.2.5.08.03.03.</v>
          </cell>
          <cell r="G294" t="str">
            <v>AMORTIZACIONES ACUMULADAS</v>
          </cell>
          <cell r="H294">
            <v>-12847855.369999999</v>
          </cell>
          <cell r="I294">
            <v>-12847.855369999999</v>
          </cell>
        </row>
        <row r="295">
          <cell r="A295" t="str">
            <v>2.1.1.</v>
          </cell>
          <cell r="B295" t="str">
            <v>DEUDAS A CORTO PLAZO</v>
          </cell>
          <cell r="C295">
            <v>170074975.99000001</v>
          </cell>
          <cell r="D295">
            <v>170074.97599000001</v>
          </cell>
          <cell r="F295" t="str">
            <v>1.2.5.08.03.03.0.</v>
          </cell>
          <cell r="G295" t="str">
            <v>AMORTIZACIONES ACUMULADAS</v>
          </cell>
          <cell r="H295">
            <v>-12847855.369999999</v>
          </cell>
          <cell r="I295">
            <v>-12847.855369999999</v>
          </cell>
        </row>
        <row r="296">
          <cell r="A296" t="str">
            <v>2.1.1.01.</v>
          </cell>
          <cell r="B296" t="str">
            <v>DEUDAS COMERCIALES A CORTO PLAZO</v>
          </cell>
          <cell r="C296">
            <v>49500754</v>
          </cell>
          <cell r="D296">
            <v>49500.754000000001</v>
          </cell>
          <cell r="F296" t="str">
            <v>1.2.5.08.03.03.0.99999</v>
          </cell>
          <cell r="G296" t="str">
            <v>AMORTIZACIONES ACUMULADAS*  -  SOFTWARE Y PROGRAMAS</v>
          </cell>
          <cell r="H296">
            <v>-12847855.369999999</v>
          </cell>
          <cell r="I296">
            <v>-12847.855369999999</v>
          </cell>
        </row>
        <row r="297">
          <cell r="A297" t="str">
            <v>2.1.1.01.01.</v>
          </cell>
          <cell r="B297" t="str">
            <v>DEUDAS POR ADQUISICION DE INVENTARIOS C/P</v>
          </cell>
          <cell r="C297">
            <v>49500754</v>
          </cell>
          <cell r="D297">
            <v>49500.754000000001</v>
          </cell>
          <cell r="F297" t="str">
            <v>1.2.5.08.99.</v>
          </cell>
          <cell r="G297" t="str">
            <v>Otros bienes intangibles</v>
          </cell>
          <cell r="H297">
            <v>383153</v>
          </cell>
          <cell r="I297">
            <v>383.15300000000002</v>
          </cell>
        </row>
        <row r="298">
          <cell r="A298" t="str">
            <v>2.1.1.01.01.01.</v>
          </cell>
          <cell r="B298" t="str">
            <v>DEUDAS COMERC.POR ADQ.DE MAT.Y SUMIN.P/CONSUMO Y P</v>
          </cell>
          <cell r="C298">
            <v>49500754</v>
          </cell>
          <cell r="D298">
            <v>49500.754000000001</v>
          </cell>
          <cell r="F298" t="str">
            <v>1.2.5.08.99.01.</v>
          </cell>
          <cell r="G298" t="str">
            <v>Valores de origen</v>
          </cell>
          <cell r="H298">
            <v>383153</v>
          </cell>
          <cell r="I298">
            <v>383.15300000000002</v>
          </cell>
        </row>
        <row r="299">
          <cell r="A299" t="str">
            <v>2.1.1.01.01.01.0.</v>
          </cell>
          <cell r="B299" t="str">
            <v>DEUDAS COMERC.POR ADQ.DE MAT.Y SUMIN.P/CONSUMO Y</v>
          </cell>
          <cell r="C299">
            <v>49500754</v>
          </cell>
          <cell r="D299">
            <v>49500.754000000001</v>
          </cell>
          <cell r="F299" t="str">
            <v>1.2.5.08.99.01.0.</v>
          </cell>
          <cell r="G299" t="str">
            <v>Valores de origen</v>
          </cell>
          <cell r="H299">
            <v>383153</v>
          </cell>
          <cell r="I299">
            <v>383.15300000000002</v>
          </cell>
        </row>
        <row r="300">
          <cell r="A300" t="str">
            <v>2.1.1.01.01.01.0.99999</v>
          </cell>
          <cell r="B300" t="str">
            <v>DEUDAS COMERC.POR ADQ.DE MAT.Y SUMIN.P/CONSUMO</v>
          </cell>
          <cell r="C300">
            <v>49500754</v>
          </cell>
          <cell r="D300">
            <v>49500.754000000001</v>
          </cell>
          <cell r="F300" t="str">
            <v>1.2.5.08.99.01.0.16151</v>
          </cell>
          <cell r="G300" t="str">
            <v>ICE</v>
          </cell>
          <cell r="H300">
            <v>360869</v>
          </cell>
          <cell r="I300">
            <v>360.86900000000003</v>
          </cell>
        </row>
        <row r="301">
          <cell r="A301" t="str">
            <v>2.1.1.02.</v>
          </cell>
          <cell r="B301" t="str">
            <v>DEUDAS SOCIALES Y FISCALES A CORTO PLAZO</v>
          </cell>
          <cell r="C301">
            <v>104366068.68000001</v>
          </cell>
          <cell r="D301">
            <v>104366.06868000001</v>
          </cell>
          <cell r="F301" t="str">
            <v>1.2.5.08.99.01.0.16180</v>
          </cell>
          <cell r="G301" t="str">
            <v>RACSA</v>
          </cell>
          <cell r="H301">
            <v>22284</v>
          </cell>
          <cell r="I301">
            <v>22.283999999999999</v>
          </cell>
        </row>
        <row r="302">
          <cell r="A302" t="str">
            <v>2.1.1.02.01.</v>
          </cell>
          <cell r="B302" t="str">
            <v>DEUDAS POR BENEFICIOS A LOS EMPLEADOS C/P</v>
          </cell>
          <cell r="C302">
            <v>100641677.18000001</v>
          </cell>
          <cell r="D302">
            <v>100641.67718000001</v>
          </cell>
          <cell r="F302" t="str">
            <v>1.2.6.</v>
          </cell>
          <cell r="G302" t="str">
            <v>BIENES CONCESIONADOS</v>
          </cell>
          <cell r="H302">
            <v>0</v>
          </cell>
          <cell r="I302">
            <v>0</v>
          </cell>
        </row>
        <row r="303">
          <cell r="A303" t="str">
            <v>2.1.1.02.01.01.</v>
          </cell>
          <cell r="B303" t="str">
            <v>REMUNERACIONES BASICAS Y EVENTUALES A PAGAR C/P</v>
          </cell>
          <cell r="C303">
            <v>25033235.149999999</v>
          </cell>
          <cell r="D303">
            <v>25033.235149999997</v>
          </cell>
          <cell r="F303" t="str">
            <v>1.2.6.01.</v>
          </cell>
          <cell r="G303" t="str">
            <v>PROPIEDADES, PLANTA Y EQUIPOS CONCESIONADOS</v>
          </cell>
          <cell r="H303">
            <v>0</v>
          </cell>
          <cell r="I303">
            <v>0</v>
          </cell>
        </row>
        <row r="304">
          <cell r="A304" t="str">
            <v>2.1.1.02.01.01.1.</v>
          </cell>
          <cell r="B304" t="str">
            <v>REMUNERACIONES BASICAS Y EVENTUALES A PAGAR C/P</v>
          </cell>
          <cell r="C304">
            <v>0</v>
          </cell>
          <cell r="D304">
            <v>0</v>
          </cell>
          <cell r="F304" t="str">
            <v>1.2.6.01.05.</v>
          </cell>
          <cell r="G304" t="str">
            <v>EQUIPOS DE COMUNICACIÓN</v>
          </cell>
          <cell r="H304">
            <v>0</v>
          </cell>
          <cell r="I304">
            <v>0</v>
          </cell>
        </row>
        <row r="305">
          <cell r="A305" t="str">
            <v>2.1.1.02.01.01.1.99999</v>
          </cell>
          <cell r="B305" t="str">
            <v>PLANILLA EMPLEADOS REMUNERACIONES NETAS</v>
          </cell>
          <cell r="C305">
            <v>0</v>
          </cell>
          <cell r="D305">
            <v>0</v>
          </cell>
          <cell r="F305" t="str">
            <v>1.2.6.01.05.02.</v>
          </cell>
          <cell r="G305" t="str">
            <v>EQUIPOS DE TELEFONÍA</v>
          </cell>
          <cell r="H305">
            <v>0</v>
          </cell>
          <cell r="I305">
            <v>0</v>
          </cell>
        </row>
        <row r="306">
          <cell r="A306" t="str">
            <v>2.1.1.02.01.01.6.</v>
          </cell>
          <cell r="B306" t="str">
            <v>SALARIO ESCOLAR A PAGAR C/P</v>
          </cell>
          <cell r="C306">
            <v>25033235.149999999</v>
          </cell>
          <cell r="D306">
            <v>25033.235149999997</v>
          </cell>
          <cell r="F306" t="str">
            <v>1.2.6.01.05.02.1.</v>
          </cell>
          <cell r="G306" t="str">
            <v>VALORES DE ORIGEN</v>
          </cell>
          <cell r="H306">
            <v>0</v>
          </cell>
          <cell r="I306">
            <v>0</v>
          </cell>
        </row>
        <row r="307">
          <cell r="A307" t="str">
            <v>2.1.1.02.01.01.6.99999</v>
          </cell>
          <cell r="B307" t="str">
            <v>SALARIO ESCOLAR A PAGAR C/P</v>
          </cell>
          <cell r="C307">
            <v>25033235.149999999</v>
          </cell>
          <cell r="D307">
            <v>25033.235149999997</v>
          </cell>
          <cell r="F307" t="str">
            <v>1.2.6.01.05.02.1.99999</v>
          </cell>
          <cell r="G307" t="str">
            <v>VALORES DE ORIGEN - EQUIPOS DE TELEFONÍA</v>
          </cell>
          <cell r="H307">
            <v>0</v>
          </cell>
          <cell r="I307">
            <v>0</v>
          </cell>
        </row>
        <row r="308">
          <cell r="A308" t="str">
            <v>2.1.1.02.01.03.</v>
          </cell>
          <cell r="B308" t="str">
            <v>INCENTIVOS SALARIALES A PAGAR</v>
          </cell>
          <cell r="C308">
            <v>34826854.920000002</v>
          </cell>
          <cell r="D308">
            <v>34826.854920000005</v>
          </cell>
          <cell r="F308" t="str">
            <v>1.2.7.</v>
          </cell>
          <cell r="G308" t="str">
            <v>INVERSIONES PATRIMONIALES - MÉTODO DE PARTICIPACIÓN</v>
          </cell>
          <cell r="H308">
            <v>307092912.49000001</v>
          </cell>
          <cell r="I308">
            <v>307092.91249000002</v>
          </cell>
        </row>
        <row r="309">
          <cell r="A309" t="str">
            <v>2.1.1.02.01.03.3.</v>
          </cell>
          <cell r="B309" t="str">
            <v>DECIMO TERCER MES A PAGAR C/P</v>
          </cell>
          <cell r="C309">
            <v>34826854.920000002</v>
          </cell>
          <cell r="D309">
            <v>34826.854920000005</v>
          </cell>
          <cell r="F309" t="str">
            <v>1.2.7.04.</v>
          </cell>
          <cell r="G309" t="str">
            <v>INVERSIONES PATRIMONIALES EN FIDEICOMISOS</v>
          </cell>
          <cell r="H309">
            <v>307092912.49000001</v>
          </cell>
          <cell r="I309">
            <v>307092.91249000002</v>
          </cell>
        </row>
        <row r="310">
          <cell r="A310" t="str">
            <v>2.1.1.02.01.03.3.99999</v>
          </cell>
          <cell r="B310" t="str">
            <v>DECIMO TERCER MES A PAGAR C/P</v>
          </cell>
          <cell r="C310">
            <v>34826854.920000002</v>
          </cell>
          <cell r="D310">
            <v>34826.854920000005</v>
          </cell>
          <cell r="F310" t="str">
            <v>1.2.7.04.03.</v>
          </cell>
          <cell r="G310" t="str">
            <v>INVERSIONES PATRIMONIALES EN FIDEICOMISOS PARA EDUCACIÓN L/P</v>
          </cell>
          <cell r="H310">
            <v>307092912.49000001</v>
          </cell>
          <cell r="I310">
            <v>307092.91249000002</v>
          </cell>
        </row>
        <row r="311">
          <cell r="A311" t="str">
            <v>2.1.1.02.01.04.</v>
          </cell>
          <cell r="B311" t="str">
            <v>CONTRIBUCIONES PATRONALES AL DESARROLLO Y SEG.SOCI</v>
          </cell>
          <cell r="C311">
            <v>16993051</v>
          </cell>
          <cell r="D311">
            <v>16993.050999999999</v>
          </cell>
          <cell r="F311" t="str">
            <v>1.2.7.04.03.00.</v>
          </cell>
          <cell r="G311" t="str">
            <v>INVERSIONES PATRIMONIALES EN FIDEICOMISOS PARA EDUCACIÓN L/P</v>
          </cell>
          <cell r="H311">
            <v>307092912.49000001</v>
          </cell>
          <cell r="I311">
            <v>307092.91249000002</v>
          </cell>
        </row>
        <row r="312">
          <cell r="A312" t="str">
            <v>2.1.1.02.01.04.0.</v>
          </cell>
          <cell r="B312" t="str">
            <v>CONTRIBUCIONES PATRONALES AL DESARROLLO Y SEG.SO</v>
          </cell>
          <cell r="C312">
            <v>16993051</v>
          </cell>
          <cell r="D312">
            <v>16993.050999999999</v>
          </cell>
          <cell r="F312" t="str">
            <v>1.2.7.04.03.00.0.</v>
          </cell>
          <cell r="G312" t="str">
            <v>INVERSIONES PATRIMONIALES EN FIDEICOMISOS PARA EDUCACIÓN L/P</v>
          </cell>
          <cell r="H312">
            <v>307092912.49000001</v>
          </cell>
          <cell r="I312">
            <v>307092.91249000002</v>
          </cell>
        </row>
        <row r="313">
          <cell r="A313" t="str">
            <v>2.1.1.02.01.04.0.14120</v>
          </cell>
          <cell r="B313" t="str">
            <v>CAJA COSTARRICENSE DEL SEGURO SOCIAL - CUOTA PATRONAL</v>
          </cell>
          <cell r="C313">
            <v>16993051</v>
          </cell>
          <cell r="D313">
            <v>16993.050999999999</v>
          </cell>
          <cell r="F313" t="str">
            <v>1.2.7.04.03.00.0.99999</v>
          </cell>
          <cell r="G313" t="str">
            <v>FIDEICOMISOS CONICIT/BCR</v>
          </cell>
          <cell r="H313">
            <v>307092912.49000001</v>
          </cell>
          <cell r="I313">
            <v>307092.91249000002</v>
          </cell>
        </row>
        <row r="314">
          <cell r="A314" t="str">
            <v>2.1.1.02.01.06.</v>
          </cell>
          <cell r="B314" t="str">
            <v>RETENCIONES AL PERSONAL A PAGAR  C/P</v>
          </cell>
          <cell r="C314">
            <v>7136778.9800000004</v>
          </cell>
          <cell r="D314">
            <v>7136.77898</v>
          </cell>
          <cell r="F314" t="str">
            <v>2.</v>
          </cell>
          <cell r="G314" t="str">
            <v>PASIVO</v>
          </cell>
          <cell r="H314">
            <v>870842849.54999995</v>
          </cell>
          <cell r="I314">
            <v>870842.84954999993</v>
          </cell>
        </row>
        <row r="315">
          <cell r="A315" t="str">
            <v>2.1.1.02.01.06.0.</v>
          </cell>
          <cell r="B315" t="str">
            <v>RETENCIONES AL PERSONAL A PAGAR  C/P</v>
          </cell>
          <cell r="C315">
            <v>7136778.9800000004</v>
          </cell>
          <cell r="D315">
            <v>7136.77898</v>
          </cell>
          <cell r="F315" t="str">
            <v>2.1.</v>
          </cell>
          <cell r="G315" t="str">
            <v>PASIVO CORRIENTE</v>
          </cell>
          <cell r="H315">
            <v>870842849.54999995</v>
          </cell>
          <cell r="I315">
            <v>870842.84954999993</v>
          </cell>
        </row>
        <row r="316">
          <cell r="A316" t="str">
            <v>2.1.1.02.01.06.0.14120</v>
          </cell>
          <cell r="B316" t="str">
            <v>CAJA COSTARRICENSE DEL SEGURO SOCIAL - CUOTA OBRERA</v>
          </cell>
          <cell r="C316">
            <v>6928389.3499999996</v>
          </cell>
          <cell r="D316">
            <v>6928.3893499999995</v>
          </cell>
          <cell r="F316" t="str">
            <v>2.1.1.</v>
          </cell>
          <cell r="G316" t="str">
            <v>DEUDAS A CORTO PLAZO</v>
          </cell>
          <cell r="H316">
            <v>143993191.63999999</v>
          </cell>
          <cell r="I316">
            <v>143993.19163999998</v>
          </cell>
        </row>
        <row r="317">
          <cell r="A317" t="str">
            <v>2.1.1.02.01.06.0.99999</v>
          </cell>
          <cell r="B317" t="str">
            <v>COLEGIOS PROFESIONALES Y OTROS</v>
          </cell>
          <cell r="C317">
            <v>208389.63</v>
          </cell>
          <cell r="D317">
            <v>208.38963000000001</v>
          </cell>
          <cell r="F317" t="str">
            <v>2.1.1.01.</v>
          </cell>
          <cell r="G317" t="str">
            <v>DEUDAS COMERCIALES A CORTO PLAZO</v>
          </cell>
          <cell r="H317">
            <v>40191491.030000001</v>
          </cell>
          <cell r="I317">
            <v>40191.491030000005</v>
          </cell>
        </row>
        <row r="318">
          <cell r="A318" t="str">
            <v>2.1.1.02.01.99.</v>
          </cell>
          <cell r="B318" t="str">
            <v>OTRAS DEUDAS POR BENEFICIOS A LOS EMPLEADOS C/P</v>
          </cell>
          <cell r="C318">
            <v>16651757.130000001</v>
          </cell>
          <cell r="D318">
            <v>16651.757130000002</v>
          </cell>
          <cell r="F318" t="str">
            <v>2.1.1.01.01.</v>
          </cell>
          <cell r="G318" t="str">
            <v>DEUDAS POR ADQUISICION DE INVENTARIOS C/P</v>
          </cell>
          <cell r="H318">
            <v>40191491.030000001</v>
          </cell>
          <cell r="I318">
            <v>40191.491030000005</v>
          </cell>
        </row>
        <row r="319">
          <cell r="A319" t="str">
            <v>2.1.1.02.01.99.0.</v>
          </cell>
          <cell r="B319" t="str">
            <v>OTRAS DEUDAS POR BENEFICIOS A LOS EMPLEADOS C/P</v>
          </cell>
          <cell r="C319">
            <v>16651757.130000001</v>
          </cell>
          <cell r="D319">
            <v>16651.757130000002</v>
          </cell>
          <cell r="F319" t="str">
            <v>2.1.1.01.01.01.</v>
          </cell>
          <cell r="G319" t="str">
            <v>DEUDAS COMERC.POR ADQ.DE MAT.Y SUMIN.P/CONSUMO Y P</v>
          </cell>
          <cell r="H319">
            <v>40191491.030000001</v>
          </cell>
          <cell r="I319">
            <v>40191.491030000005</v>
          </cell>
        </row>
        <row r="320">
          <cell r="A320" t="str">
            <v>2.1.1.02.01.99.0.99999</v>
          </cell>
          <cell r="B320" t="str">
            <v>OTRAS DEUDAS POR BENEFICIOS A LOS EMPLEADOS C/P -COMPENSACION DE VACACIONES</v>
          </cell>
          <cell r="C320">
            <v>16651757.130000001</v>
          </cell>
          <cell r="D320">
            <v>16651.757130000002</v>
          </cell>
          <cell r="F320" t="str">
            <v>2.1.1.01.01.01.0.</v>
          </cell>
          <cell r="G320" t="str">
            <v>DEUDAS COMERC.POR ADQ.DE MAT.Y SUMIN.P/CONSUMO Y</v>
          </cell>
          <cell r="H320">
            <v>40191491.030000001</v>
          </cell>
          <cell r="I320">
            <v>40191.491030000005</v>
          </cell>
        </row>
        <row r="321">
          <cell r="A321" t="str">
            <v>2.1.1.02.02.</v>
          </cell>
          <cell r="B321" t="str">
            <v>DEUDAS FISCALES C/P</v>
          </cell>
          <cell r="C321">
            <v>3724391.5</v>
          </cell>
          <cell r="D321">
            <v>3724.3915000000002</v>
          </cell>
          <cell r="F321" t="str">
            <v>2.1.1.01.01.01.0.99999</v>
          </cell>
          <cell r="G321" t="str">
            <v>DEUDAS COMERC.POR ADQ.DE MAT.Y SUMIN.P/CONSUMO</v>
          </cell>
          <cell r="H321">
            <v>40191491.030000001</v>
          </cell>
          <cell r="I321">
            <v>40191.491030000005</v>
          </cell>
        </row>
        <row r="322">
          <cell r="A322" t="str">
            <v>2.1.1.02.02.02.</v>
          </cell>
          <cell r="B322" t="str">
            <v>RETENCIONES DE IMPUESTOS NACIONALES A PAGAR C/P</v>
          </cell>
          <cell r="C322">
            <v>3724391.5</v>
          </cell>
          <cell r="D322">
            <v>3724.3915000000002</v>
          </cell>
          <cell r="F322" t="str">
            <v>2.1.1.02.</v>
          </cell>
          <cell r="G322" t="str">
            <v>DEUDAS SOCIALES Y FISCALES A CORTO PLAZO</v>
          </cell>
          <cell r="H322">
            <v>103801700.61</v>
          </cell>
          <cell r="I322">
            <v>103801.70061</v>
          </cell>
        </row>
        <row r="323">
          <cell r="A323" t="str">
            <v>2.1.1.02.02.02.0.</v>
          </cell>
          <cell r="B323" t="str">
            <v>RETENCIONES DE IMPUESTOS NACIONALES A PAGAR C/P</v>
          </cell>
          <cell r="C323">
            <v>3724391.5</v>
          </cell>
          <cell r="D323">
            <v>3724.3915000000002</v>
          </cell>
          <cell r="F323" t="str">
            <v>2.1.1.02.01.</v>
          </cell>
          <cell r="G323" t="str">
            <v>DEUDAS POR BENEFICIOS A LOS EMPLEADOS C/P</v>
          </cell>
          <cell r="H323">
            <v>101486643.61</v>
          </cell>
          <cell r="I323">
            <v>101486.64361</v>
          </cell>
        </row>
        <row r="324">
          <cell r="A324" t="str">
            <v>2.1.1.02.02.02.0.11206</v>
          </cell>
          <cell r="B324" t="str">
            <v>MINISTERIO DE HACIENDA (MHD)</v>
          </cell>
          <cell r="C324">
            <v>3724391.5</v>
          </cell>
          <cell r="D324">
            <v>3724.3915000000002</v>
          </cell>
          <cell r="F324" t="str">
            <v>2.1.1.02.01.01.</v>
          </cell>
          <cell r="G324" t="str">
            <v>REMUNERACIONES BASICAS Y EVENTUALES A PAGAR C/P</v>
          </cell>
          <cell r="H324">
            <v>24635821.329999998</v>
          </cell>
          <cell r="I324">
            <v>24635.821329999999</v>
          </cell>
        </row>
        <row r="325">
          <cell r="A325" t="str">
            <v>2.1.1.03.</v>
          </cell>
          <cell r="B325" t="str">
            <v>TRANSFERENCIAS A PAGAR A CORTO PLAZO</v>
          </cell>
          <cell r="C325">
            <v>12896533.18</v>
          </cell>
          <cell r="D325">
            <v>12896.53318</v>
          </cell>
          <cell r="F325" t="str">
            <v>2.1.1.02.01.01.1.</v>
          </cell>
          <cell r="G325" t="str">
            <v>REMUNERACIONES BASICAS Y EVENTUALES A PAGAR C/P</v>
          </cell>
          <cell r="H325">
            <v>0</v>
          </cell>
          <cell r="I325">
            <v>0</v>
          </cell>
        </row>
        <row r="326">
          <cell r="A326" t="str">
            <v>2.1.1.03.01.</v>
          </cell>
          <cell r="B326" t="str">
            <v>TRANSFERENCIAS AL SECTOR PRIVADO INTERNO A PAGAR CORTO PLAZO</v>
          </cell>
          <cell r="C326">
            <v>12896533.18</v>
          </cell>
          <cell r="D326">
            <v>12896.53318</v>
          </cell>
          <cell r="F326" t="str">
            <v>2.1.1.02.01.01.1.99999</v>
          </cell>
          <cell r="G326" t="str">
            <v>PLANILLA EMPLEADOS REMUNERACIONES NETAS</v>
          </cell>
          <cell r="H326">
            <v>0</v>
          </cell>
          <cell r="I326">
            <v>0</v>
          </cell>
        </row>
        <row r="327">
          <cell r="A327" t="str">
            <v>2.1.1.03.01.01.</v>
          </cell>
          <cell r="B327" t="str">
            <v>TRANSFERENCIAS A PERSONAS A PAGAR CORTO PLAZO</v>
          </cell>
          <cell r="C327">
            <v>12896533.18</v>
          </cell>
          <cell r="D327">
            <v>12896.53318</v>
          </cell>
          <cell r="F327" t="str">
            <v>2.1.1.02.01.01.6.</v>
          </cell>
          <cell r="G327" t="str">
            <v>SALARIO ESCOLAR A PAGAR C/P</v>
          </cell>
          <cell r="H327">
            <v>24635821.329999998</v>
          </cell>
          <cell r="I327">
            <v>24635.821329999999</v>
          </cell>
        </row>
        <row r="328">
          <cell r="A328" t="str">
            <v>2.1.1.03.01.01.1.</v>
          </cell>
          <cell r="B328" t="str">
            <v>PRESTACIONES A PAGAR CORTO PLAZO</v>
          </cell>
          <cell r="C328">
            <v>12896533.18</v>
          </cell>
          <cell r="D328">
            <v>12896.53318</v>
          </cell>
          <cell r="F328" t="str">
            <v>2.1.1.02.01.01.6.99999</v>
          </cell>
          <cell r="G328" t="str">
            <v>SALARIO ESCOLAR A PAGAR C/P</v>
          </cell>
          <cell r="H328">
            <v>24635821.329999998</v>
          </cell>
          <cell r="I328">
            <v>24635.821329999999</v>
          </cell>
        </row>
        <row r="329">
          <cell r="A329" t="str">
            <v>2.1.1.03.01.01.1.99999</v>
          </cell>
          <cell r="B329" t="str">
            <v>PRESTACIONES A PAGAR CORTO PLAZO</v>
          </cell>
          <cell r="C329">
            <v>12896533.18</v>
          </cell>
          <cell r="D329">
            <v>12896.53318</v>
          </cell>
          <cell r="F329" t="str">
            <v>2.1.1.02.01.03.</v>
          </cell>
          <cell r="G329" t="str">
            <v>INCENTIVOS SALARIALES A PAGAR</v>
          </cell>
          <cell r="H329">
            <v>32622864.129999999</v>
          </cell>
          <cell r="I329">
            <v>32622.864129999998</v>
          </cell>
        </row>
        <row r="330">
          <cell r="A330" t="str">
            <v>2.1.1.03.01.01.2.</v>
          </cell>
          <cell r="B330" t="str">
            <v>BECAS A PAGAR CORTO PLAZO</v>
          </cell>
          <cell r="C330">
            <v>0</v>
          </cell>
          <cell r="D330">
            <v>0</v>
          </cell>
          <cell r="F330" t="str">
            <v>2.1.1.02.01.03.3.</v>
          </cell>
          <cell r="G330" t="str">
            <v>DECIMO TERCER MES A PAGAR C/P</v>
          </cell>
          <cell r="H330">
            <v>32622864.129999999</v>
          </cell>
          <cell r="I330">
            <v>32622.864129999998</v>
          </cell>
        </row>
        <row r="331">
          <cell r="A331" t="str">
            <v>2.1.1.03.01.01.2.99999</v>
          </cell>
          <cell r="B331" t="str">
            <v>BECAS A PAGAR CORTO PLAZO</v>
          </cell>
          <cell r="C331">
            <v>0</v>
          </cell>
          <cell r="D331">
            <v>0</v>
          </cell>
          <cell r="F331" t="str">
            <v>2.1.1.02.01.03.3.99999</v>
          </cell>
          <cell r="G331" t="str">
            <v>DECIMO TERCER MES A PAGAR C/P</v>
          </cell>
          <cell r="H331">
            <v>32622864.129999999</v>
          </cell>
          <cell r="I331">
            <v>32622.864129999998</v>
          </cell>
        </row>
        <row r="332">
          <cell r="A332" t="str">
            <v>2.1.1.03.02.</v>
          </cell>
          <cell r="B332" t="str">
            <v>TRANSFERENCIAS AL SECTOR PUBLICO INTERNO A PAGAR CORTO PLAZO</v>
          </cell>
          <cell r="C332">
            <v>0</v>
          </cell>
          <cell r="D332">
            <v>0</v>
          </cell>
          <cell r="F332" t="str">
            <v>2.1.1.02.01.04.</v>
          </cell>
          <cell r="G332" t="str">
            <v>CONTRIBUCIONES PATRONALES AL DESARROLLO Y SEG.SOCI</v>
          </cell>
          <cell r="H332">
            <v>13644115.99</v>
          </cell>
          <cell r="I332">
            <v>13644.11599</v>
          </cell>
        </row>
        <row r="333">
          <cell r="A333" t="str">
            <v>2.1.1.03.02.01.</v>
          </cell>
          <cell r="B333" t="str">
            <v>TRANSFERENCIAS AL GOBIERNO CENTRAL A PAGAR CORTO PLAZO</v>
          </cell>
          <cell r="C333">
            <v>0</v>
          </cell>
          <cell r="D333">
            <v>0</v>
          </cell>
          <cell r="F333" t="str">
            <v>2.1.1.02.01.04.0.</v>
          </cell>
          <cell r="G333" t="str">
            <v>CONTRIBUCIONES PATRONALES AL DESARROLLO Y SEG.SO</v>
          </cell>
          <cell r="H333">
            <v>13644115.99</v>
          </cell>
          <cell r="I333">
            <v>13644.11599</v>
          </cell>
        </row>
        <row r="334">
          <cell r="A334" t="str">
            <v>2.1.1.03.02.01.0.</v>
          </cell>
          <cell r="B334" t="str">
            <v>TRANSFERENCIAS AL GOBIERNO CENTRAL A PAGAR CORTO PLAZO</v>
          </cell>
          <cell r="C334">
            <v>0</v>
          </cell>
          <cell r="D334">
            <v>0</v>
          </cell>
          <cell r="F334" t="str">
            <v>2.1.1.02.01.04.0.14120</v>
          </cell>
          <cell r="G334" t="str">
            <v>CAJA COSTARRICENSE DEL SEGURO SOCIAL (CCSS)</v>
          </cell>
          <cell r="H334">
            <v>13644115.99</v>
          </cell>
          <cell r="I334">
            <v>13644.11599</v>
          </cell>
        </row>
        <row r="335">
          <cell r="A335" t="str">
            <v>2.1.1.03.02.01.0.11206</v>
          </cell>
          <cell r="B335" t="str">
            <v>MINISTERIO DE HACIENDA (MHD)</v>
          </cell>
          <cell r="C335">
            <v>0</v>
          </cell>
          <cell r="D335">
            <v>0</v>
          </cell>
          <cell r="F335" t="str">
            <v>2.1.1.02.01.06.</v>
          </cell>
          <cell r="G335" t="str">
            <v>RETENCIONES AL PERSONAL A PAGAR  C/P</v>
          </cell>
          <cell r="H335">
            <v>5562965.7999999998</v>
          </cell>
          <cell r="I335">
            <v>5562.9657999999999</v>
          </cell>
        </row>
        <row r="336">
          <cell r="A336" t="str">
            <v>2.1.1.05.</v>
          </cell>
          <cell r="B336" t="str">
            <v>INVERSIONES PATRIMONIALES A PAGAR A CORTO PLAZO</v>
          </cell>
          <cell r="C336">
            <v>3311620.13</v>
          </cell>
          <cell r="D336">
            <v>3311.6201299999998</v>
          </cell>
          <cell r="F336" t="str">
            <v>2.1.1.02.01.06.0.</v>
          </cell>
          <cell r="G336" t="str">
            <v>RETENCIONES AL PERSONAL A PAGAR  C/P</v>
          </cell>
          <cell r="H336">
            <v>5562965.7999999998</v>
          </cell>
          <cell r="I336">
            <v>5562.9657999999999</v>
          </cell>
        </row>
        <row r="337">
          <cell r="A337" t="str">
            <v>2.1.1.05.02.</v>
          </cell>
          <cell r="B337" t="str">
            <v>INVERSIONES PATRIMONIALES EN EL SECTOR PÚBLICO INTERNO A PAGAR CORTO PLAZO</v>
          </cell>
          <cell r="C337">
            <v>3311620.13</v>
          </cell>
          <cell r="D337">
            <v>3311.6201299999998</v>
          </cell>
          <cell r="F337" t="str">
            <v>2.1.1.02.01.06.0.14120</v>
          </cell>
          <cell r="G337" t="str">
            <v>CAJA COSTARRICENSE DEL SEGURO SOCIAL</v>
          </cell>
          <cell r="H337">
            <v>5562965.7999999998</v>
          </cell>
          <cell r="I337">
            <v>5562.9657999999999</v>
          </cell>
        </row>
        <row r="338">
          <cell r="A338" t="str">
            <v>2.1.1.05.02.05.</v>
          </cell>
          <cell r="B338" t="str">
            <v>INVERSIONES PATRIMONIALES EN EMPRESAS PÚBLICAS NO FINANCIERAS A PAGAR CORTO PLAZO</v>
          </cell>
          <cell r="C338">
            <v>3311620.13</v>
          </cell>
          <cell r="D338">
            <v>3311.6201299999998</v>
          </cell>
          <cell r="F338" t="str">
            <v>2.1.1.02.01.06.0.99999</v>
          </cell>
          <cell r="G338" t="str">
            <v>COLEGIOS PROFESIONALES Y OTROS</v>
          </cell>
          <cell r="H338">
            <v>0</v>
          </cell>
          <cell r="I338">
            <v>0</v>
          </cell>
        </row>
        <row r="339">
          <cell r="A339" t="str">
            <v>2.1.1.05.02.05.0.</v>
          </cell>
          <cell r="B339" t="str">
            <v>INVERSIONES PATRIMONIALES EN EMPRESAS PÚBLICAS NO FINANCIERAS A PAGAR CORTO PLAZO</v>
          </cell>
          <cell r="C339">
            <v>3311620.13</v>
          </cell>
          <cell r="D339">
            <v>3311.6201299999998</v>
          </cell>
          <cell r="F339" t="str">
            <v>2.1.1.02.01.99.</v>
          </cell>
          <cell r="G339" t="str">
            <v>OTRAS DEUDAS POR BENEFICIOS A LOS EMPLEADOS C/P</v>
          </cell>
          <cell r="H339">
            <v>25020876.359999999</v>
          </cell>
          <cell r="I339">
            <v>25020.876359999998</v>
          </cell>
        </row>
        <row r="340">
          <cell r="A340" t="str">
            <v>2.1.1.05.02.05.0.99999</v>
          </cell>
          <cell r="B340" t="str">
            <v>INVERSIONES PATRIMONIALES EN EMPRESAS PÚBLICAS NO FINANCIERAS A PAGAR CORTO PLAZO</v>
          </cell>
          <cell r="C340">
            <v>3311620.13</v>
          </cell>
          <cell r="D340">
            <v>3311.6201299999998</v>
          </cell>
          <cell r="F340" t="str">
            <v>2.1.1.02.01.99.0.</v>
          </cell>
          <cell r="G340" t="str">
            <v>OTRAS DEUDAS POR BENEFICIOS A LOS EMPLEADOS C/P</v>
          </cell>
          <cell r="H340">
            <v>25020876.359999999</v>
          </cell>
          <cell r="I340">
            <v>25020.876359999998</v>
          </cell>
        </row>
        <row r="341">
          <cell r="A341" t="str">
            <v>2.1.3.</v>
          </cell>
          <cell r="B341" t="str">
            <v>FONDOS DE TERCEROS Y EN GARANTIA</v>
          </cell>
          <cell r="C341">
            <v>2336466.0699999998</v>
          </cell>
          <cell r="D341">
            <v>2336.4660699999999</v>
          </cell>
          <cell r="F341" t="str">
            <v>2.1.1.02.01.99.0.99999</v>
          </cell>
          <cell r="G341" t="str">
            <v>OTRAS DEUDAS POR BENEFICIOS A LOS EMPLEADOS C/P -COMPENSACION DE VACACIONES</v>
          </cell>
          <cell r="H341">
            <v>25020876.359999999</v>
          </cell>
          <cell r="I341">
            <v>25020.876359999998</v>
          </cell>
        </row>
        <row r="342">
          <cell r="A342" t="str">
            <v>2.1.3.03.</v>
          </cell>
          <cell r="B342" t="str">
            <v>DEPOSITOS EN GARANTIA</v>
          </cell>
          <cell r="C342">
            <v>2336466.0699999998</v>
          </cell>
          <cell r="D342">
            <v>2336.4660699999999</v>
          </cell>
          <cell r="F342" t="str">
            <v>2.1.1.02.02.</v>
          </cell>
          <cell r="G342" t="str">
            <v>DEUDAS FISCALES C/P</v>
          </cell>
          <cell r="H342">
            <v>2315057</v>
          </cell>
          <cell r="I342">
            <v>2315.0569999999998</v>
          </cell>
        </row>
        <row r="343">
          <cell r="A343" t="str">
            <v>2.1.3.03.01.</v>
          </cell>
          <cell r="B343" t="str">
            <v>DEPOSITOS EN GARANTIA DEL SECTOR PRIVADO INTERNO</v>
          </cell>
          <cell r="C343">
            <v>2336466.0699999998</v>
          </cell>
          <cell r="D343">
            <v>2336.4660699999999</v>
          </cell>
          <cell r="F343" t="str">
            <v>2.1.1.02.02.02.</v>
          </cell>
          <cell r="G343" t="str">
            <v>RETENCIONES DE IMPUESTOS NACIONALES A PAGAR C/P</v>
          </cell>
          <cell r="H343">
            <v>2315057</v>
          </cell>
          <cell r="I343">
            <v>2315.0569999999998</v>
          </cell>
        </row>
        <row r="344">
          <cell r="A344" t="str">
            <v>2.1.3.03.01.02.</v>
          </cell>
          <cell r="B344" t="str">
            <v>DEPOSITOS EN GARANTIA DE EMPRESAS PRIVADAS</v>
          </cell>
          <cell r="C344">
            <v>2336466.0699999998</v>
          </cell>
          <cell r="D344">
            <v>2336.4660699999999</v>
          </cell>
          <cell r="F344" t="str">
            <v>2.1.1.02.02.02.0.</v>
          </cell>
          <cell r="G344" t="str">
            <v>RETENCIONES DE IMPUESTOS NACIONALES A PAGAR C/P</v>
          </cell>
          <cell r="H344">
            <v>2315057</v>
          </cell>
          <cell r="I344">
            <v>2315.0569999999998</v>
          </cell>
        </row>
        <row r="345">
          <cell r="A345" t="str">
            <v>2.1.3.03.01.02.0.</v>
          </cell>
          <cell r="B345" t="str">
            <v>DEPOSITOS EN GARANTIA DE EMPRESAS PRIVADAS</v>
          </cell>
          <cell r="C345">
            <v>2336466.0699999998</v>
          </cell>
          <cell r="D345">
            <v>2336.4660699999999</v>
          </cell>
          <cell r="F345" t="str">
            <v>2.1.1.02.02.02.0.11206</v>
          </cell>
          <cell r="G345" t="str">
            <v>MINISTERIO DE HACIENDA (MHD)</v>
          </cell>
          <cell r="H345">
            <v>2315057</v>
          </cell>
          <cell r="I345">
            <v>2315.0569999999998</v>
          </cell>
        </row>
        <row r="346">
          <cell r="A346" t="str">
            <v>2.1.3.03.01.02.0.99999</v>
          </cell>
          <cell r="B346" t="str">
            <v>DEPOSITOS EN GARANTIA DE EMPRESAS PRIVADAS</v>
          </cell>
          <cell r="C346">
            <v>2336466.0699999998</v>
          </cell>
          <cell r="D346">
            <v>2336.4660699999999</v>
          </cell>
          <cell r="F346" t="str">
            <v>2.1.1.03.</v>
          </cell>
          <cell r="G346" t="str">
            <v>TRANSFERENCIAS A PAGAR A CORTO PLAZO</v>
          </cell>
          <cell r="H346">
            <v>0</v>
          </cell>
          <cell r="I346">
            <v>0</v>
          </cell>
        </row>
        <row r="347">
          <cell r="A347" t="str">
            <v>2.2.</v>
          </cell>
          <cell r="B347" t="str">
            <v>PASIVO NO CORRIENTE</v>
          </cell>
          <cell r="C347">
            <v>21261735</v>
          </cell>
          <cell r="D347">
            <v>21261.735000000001</v>
          </cell>
          <cell r="F347" t="str">
            <v>2.1.1.03.01.</v>
          </cell>
          <cell r="G347" t="str">
            <v>TRANSFERENCIAS AL SECTOR PRIVADO INTERNO A PAGAR CORTO PLAZO</v>
          </cell>
          <cell r="H347">
            <v>0</v>
          </cell>
          <cell r="I347">
            <v>0</v>
          </cell>
        </row>
        <row r="348">
          <cell r="A348" t="str">
            <v>2.2.1.</v>
          </cell>
          <cell r="B348" t="str">
            <v>DEUDAS A LARGO PLAZO</v>
          </cell>
          <cell r="C348">
            <v>21261735</v>
          </cell>
          <cell r="D348">
            <v>21261.735000000001</v>
          </cell>
          <cell r="F348" t="str">
            <v>2.1.1.03.01.02.</v>
          </cell>
          <cell r="G348" t="str">
            <v>TRANSFERENCIAS A ENTIDADES DEL SECTOR PRIVADO INTERNO A PAGAR CORTO PLAZO</v>
          </cell>
          <cell r="H348">
            <v>0</v>
          </cell>
          <cell r="I348">
            <v>0</v>
          </cell>
        </row>
        <row r="349">
          <cell r="A349" t="str">
            <v>2.2.1.99.</v>
          </cell>
          <cell r="B349" t="str">
            <v>OTRAS DEUDAS A LARGO PLAZO</v>
          </cell>
          <cell r="C349">
            <v>21261735</v>
          </cell>
          <cell r="D349">
            <v>21261.735000000001</v>
          </cell>
          <cell r="F349" t="str">
            <v>2.1.1.03.01.02.1.</v>
          </cell>
          <cell r="G349" t="str">
            <v>TRANSFERENCIAS A ENTIDADES PRIVADAS SIN FINES DE LUCRO A PAGAR CORTO PLAZO</v>
          </cell>
          <cell r="H349">
            <v>0</v>
          </cell>
          <cell r="I349">
            <v>0</v>
          </cell>
        </row>
        <row r="350">
          <cell r="A350" t="str">
            <v>2.2.1.99.99.</v>
          </cell>
          <cell r="B350" t="str">
            <v>DEUDAS VARIAS LARGO PLAZO</v>
          </cell>
          <cell r="C350">
            <v>21261735</v>
          </cell>
          <cell r="D350">
            <v>21261.735000000001</v>
          </cell>
          <cell r="F350" t="str">
            <v>2.1.1.03.01.02.1.99999</v>
          </cell>
          <cell r="G350" t="str">
            <v>TRANSF A ENTIDADES PRIVADAS SIN FINES DE LUCRO A PAGAR C/P FUNDACIONES</v>
          </cell>
          <cell r="H350">
            <v>0</v>
          </cell>
          <cell r="I350">
            <v>0</v>
          </cell>
        </row>
        <row r="351">
          <cell r="A351" t="str">
            <v>2.2.1.99.99.01.</v>
          </cell>
          <cell r="B351" t="str">
            <v>DEUDAS VARIAS CON EL SECTOR PRIVADO INTERNO LARGO PLAZO</v>
          </cell>
          <cell r="C351">
            <v>21261735</v>
          </cell>
          <cell r="D351">
            <v>21261.735000000001</v>
          </cell>
          <cell r="F351" t="str">
            <v>2.1.1.03.02.</v>
          </cell>
          <cell r="G351" t="str">
            <v>TRANSFERENCIAS AL SECTOR PUBLICO INTERNO A PAGAR CORTO PLAZO</v>
          </cell>
          <cell r="H351">
            <v>0</v>
          </cell>
          <cell r="I351">
            <v>0</v>
          </cell>
        </row>
        <row r="352">
          <cell r="A352" t="str">
            <v>2.2.1.99.99.01.0.</v>
          </cell>
          <cell r="B352" t="str">
            <v>DEUDAS VARIAS CON EL SECTOR PRIVADO INTERNO LARGO PLAZO</v>
          </cell>
          <cell r="C352">
            <v>21261735</v>
          </cell>
          <cell r="D352">
            <v>21261.735000000001</v>
          </cell>
          <cell r="F352" t="str">
            <v>2.1.1.03.02.01.</v>
          </cell>
          <cell r="G352" t="str">
            <v>TRANSFERENCIAS AL GOBIERNO CENTRAL A PAGAR CORTO PLAZO</v>
          </cell>
          <cell r="H352">
            <v>0</v>
          </cell>
          <cell r="I352">
            <v>0</v>
          </cell>
        </row>
        <row r="353">
          <cell r="A353" t="str">
            <v>2.2.1.99.99.01.0.99999</v>
          </cell>
          <cell r="B353" t="str">
            <v>BECAS POR PAGAR LARGO PLAZO</v>
          </cell>
          <cell r="C353">
            <v>21261735</v>
          </cell>
          <cell r="D353">
            <v>21261.735000000001</v>
          </cell>
          <cell r="F353" t="str">
            <v>2.1.1.03.02.01.0.</v>
          </cell>
          <cell r="G353" t="str">
            <v>TRANSFERENCIAS AL GOBIERNO CENTRAL A PAGAR CORTO PLAZO</v>
          </cell>
          <cell r="H353">
            <v>0</v>
          </cell>
          <cell r="I353">
            <v>0</v>
          </cell>
        </row>
        <row r="354">
          <cell r="A354" t="str">
            <v>3.</v>
          </cell>
          <cell r="B354" t="str">
            <v>PATRIMONIO</v>
          </cell>
          <cell r="C354">
            <v>2393195384.1500001</v>
          </cell>
          <cell r="D354">
            <v>2393195.3841500003</v>
          </cell>
          <cell r="F354" t="str">
            <v>2.1.1.03.02.01.0.11206</v>
          </cell>
          <cell r="G354" t="str">
            <v>MINISTERIO DE HACIENDA (MHD)</v>
          </cell>
          <cell r="H354">
            <v>0</v>
          </cell>
          <cell r="I354">
            <v>0</v>
          </cell>
        </row>
        <row r="355">
          <cell r="A355" t="str">
            <v>3.1.</v>
          </cell>
          <cell r="B355" t="str">
            <v>PATRIMONIO PUBLICO</v>
          </cell>
          <cell r="C355">
            <v>2393195384.1500001</v>
          </cell>
          <cell r="D355">
            <v>2393195.3841500003</v>
          </cell>
          <cell r="F355" t="str">
            <v>2.1.3.</v>
          </cell>
          <cell r="G355" t="str">
            <v>FONDOS DE TERCEROS Y EN GARANTIA</v>
          </cell>
          <cell r="H355">
            <v>62557575.200000003</v>
          </cell>
          <cell r="I355">
            <v>62557.575200000007</v>
          </cell>
        </row>
        <row r="356">
          <cell r="A356" t="str">
            <v>3.1.1.</v>
          </cell>
          <cell r="B356" t="str">
            <v>CAPITAL</v>
          </cell>
          <cell r="C356">
            <v>800000</v>
          </cell>
          <cell r="D356">
            <v>800</v>
          </cell>
          <cell r="F356" t="str">
            <v>2.1.3.03.</v>
          </cell>
          <cell r="G356" t="str">
            <v>DEPOSITOS EN GARANTIA</v>
          </cell>
          <cell r="H356">
            <v>3664294.19</v>
          </cell>
          <cell r="I356">
            <v>3664.2941900000001</v>
          </cell>
        </row>
        <row r="357">
          <cell r="A357" t="str">
            <v>3.1.1.01.</v>
          </cell>
          <cell r="B357" t="str">
            <v>CAPITAL INICIAL</v>
          </cell>
          <cell r="C357">
            <v>78022.11</v>
          </cell>
          <cell r="D357">
            <v>78.022109999999998</v>
          </cell>
          <cell r="F357" t="str">
            <v>2.1.3.03.01.</v>
          </cell>
          <cell r="G357" t="str">
            <v>DEPOSITOS EN GARANTIA DEL SECTOR PRIVADO INTERNO</v>
          </cell>
          <cell r="H357">
            <v>3664294.19</v>
          </cell>
          <cell r="I357">
            <v>3664.2941900000001</v>
          </cell>
        </row>
        <row r="358">
          <cell r="A358" t="str">
            <v>3.1.1.01.01.</v>
          </cell>
          <cell r="B358" t="str">
            <v>CAPITAL INICIAL A VALORES HISTÓRICOS</v>
          </cell>
          <cell r="C358">
            <v>78022.11</v>
          </cell>
          <cell r="D358">
            <v>78.022109999999998</v>
          </cell>
          <cell r="F358" t="str">
            <v>2.1.3.03.01.02.</v>
          </cell>
          <cell r="G358" t="str">
            <v>DEPOSITOS EN GARANTIA DE EMPRESAS PRIVADAS</v>
          </cell>
          <cell r="H358">
            <v>3664294.19</v>
          </cell>
          <cell r="I358">
            <v>3664.2941900000001</v>
          </cell>
        </row>
        <row r="359">
          <cell r="A359" t="str">
            <v>3.1.1.01.01.00.</v>
          </cell>
          <cell r="B359" t="str">
            <v>CAPITAL INICIAL A VALORES HISTÓRICOS</v>
          </cell>
          <cell r="C359">
            <v>78022.11</v>
          </cell>
          <cell r="D359">
            <v>78.022109999999998</v>
          </cell>
          <cell r="F359" t="str">
            <v>2.1.3.03.01.02.0.</v>
          </cell>
          <cell r="G359" t="str">
            <v>DEPOSITOS EN GARANTIA DE EMPRESAS PRIVADAS</v>
          </cell>
          <cell r="H359">
            <v>3664294.19</v>
          </cell>
          <cell r="I359">
            <v>3664.2941900000001</v>
          </cell>
        </row>
        <row r="360">
          <cell r="A360" t="str">
            <v>3.1.1.01.01.00.0.</v>
          </cell>
          <cell r="B360" t="str">
            <v>CAPITAL INICIAL A VALORES HISTÓRICOS</v>
          </cell>
          <cell r="C360">
            <v>78022.11</v>
          </cell>
          <cell r="D360">
            <v>78.022109999999998</v>
          </cell>
          <cell r="F360" t="str">
            <v>2.1.3.03.01.02.0.99999</v>
          </cell>
          <cell r="G360" t="str">
            <v>DEPOSITOS EN GARANTIA DE EMPRESAS PRIVADAS</v>
          </cell>
          <cell r="H360">
            <v>3664294.19</v>
          </cell>
          <cell r="I360">
            <v>3664.2941900000001</v>
          </cell>
        </row>
        <row r="361">
          <cell r="A361" t="str">
            <v>3.1.1.01.01.00.0.11206</v>
          </cell>
          <cell r="B361" t="str">
            <v>CAPITAL INICIAL A VALORES HISTÓRICOS</v>
          </cell>
          <cell r="C361">
            <v>78022.11</v>
          </cell>
          <cell r="D361">
            <v>78.022109999999998</v>
          </cell>
          <cell r="F361" t="str">
            <v>2.1.3.99.</v>
          </cell>
          <cell r="G361" t="str">
            <v>OTROS FONDOS DE TERCEEROS</v>
          </cell>
          <cell r="H361">
            <v>58893281.009999998</v>
          </cell>
          <cell r="I361">
            <v>58893.281009999999</v>
          </cell>
        </row>
        <row r="362">
          <cell r="A362" t="str">
            <v>3.1.1.02.</v>
          </cell>
          <cell r="B362" t="str">
            <v>INCORPORACIONES AL CAPITAL</v>
          </cell>
          <cell r="C362">
            <v>721977.89</v>
          </cell>
          <cell r="D362">
            <v>721.97789</v>
          </cell>
          <cell r="F362" t="str">
            <v>2.1.3.99.02.</v>
          </cell>
          <cell r="G362" t="str">
            <v>OTROS FONDOS DEL SECTOR PUBLICO INTERNO</v>
          </cell>
          <cell r="H362">
            <v>58893281.009999998</v>
          </cell>
          <cell r="I362">
            <v>58893.281009999999</v>
          </cell>
        </row>
        <row r="363">
          <cell r="A363" t="str">
            <v>3.1.1.02.01.</v>
          </cell>
          <cell r="B363" t="str">
            <v>INCORPORACIONES AL CAPITAL A VALORES HISTORICOS</v>
          </cell>
          <cell r="C363">
            <v>721977.89</v>
          </cell>
          <cell r="D363">
            <v>721.97789</v>
          </cell>
          <cell r="F363" t="str">
            <v>2.1.3.99.02.01.</v>
          </cell>
          <cell r="G363" t="str">
            <v>OTROS FONDOS DEL GOBIERNO CENTRAL</v>
          </cell>
          <cell r="H363">
            <v>58893281.009999998</v>
          </cell>
          <cell r="I363">
            <v>58893.281009999999</v>
          </cell>
        </row>
        <row r="364">
          <cell r="A364" t="str">
            <v>3.1.1.02.01.00.</v>
          </cell>
          <cell r="B364" t="str">
            <v>INCORPORACIONES AL CAPITAL A VALORES HISTORICOS</v>
          </cell>
          <cell r="C364">
            <v>721977.89</v>
          </cell>
          <cell r="D364">
            <v>721.97789</v>
          </cell>
          <cell r="F364" t="str">
            <v>2.1.3.99.02.01.0.</v>
          </cell>
          <cell r="G364" t="str">
            <v>OTROS FONDOS DEL GOBIERNO CENTRAL MONEDA NACIONAL</v>
          </cell>
          <cell r="H364">
            <v>58893281.009999998</v>
          </cell>
          <cell r="I364">
            <v>58893.281009999999</v>
          </cell>
        </row>
        <row r="365">
          <cell r="A365" t="str">
            <v>3.1.1.02.01.00.0.</v>
          </cell>
          <cell r="B365" t="str">
            <v>INCORPORACIONES AL CAPITAL A VALORES HISTORICOS</v>
          </cell>
          <cell r="C365">
            <v>721977.89</v>
          </cell>
          <cell r="D365">
            <v>721.97789</v>
          </cell>
          <cell r="F365" t="str">
            <v>2.1.3.99.02.01.0.99999</v>
          </cell>
          <cell r="G365" t="str">
            <v>GOBIERNO CENTRAL LEY 8262 FIDEICOMISO 25-02</v>
          </cell>
          <cell r="H365">
            <v>58893281.009999998</v>
          </cell>
          <cell r="I365">
            <v>58893.281009999999</v>
          </cell>
        </row>
        <row r="366">
          <cell r="A366" t="str">
            <v>3.1.1.02.01.00.0.11206</v>
          </cell>
          <cell r="B366" t="str">
            <v>INCORPORACIONES AL CAPITAL A VALORES HISTORICOS</v>
          </cell>
          <cell r="C366">
            <v>721977.89</v>
          </cell>
          <cell r="D366">
            <v>721.97789</v>
          </cell>
          <cell r="F366" t="str">
            <v>2.1.9.</v>
          </cell>
          <cell r="G366" t="str">
            <v>OTROS PASIVOS A CORTO PLAZO</v>
          </cell>
          <cell r="H366">
            <v>664292082.71000004</v>
          </cell>
          <cell r="I366">
            <v>664292.08270999999</v>
          </cell>
        </row>
        <row r="367">
          <cell r="A367" t="str">
            <v>3.1.3.</v>
          </cell>
          <cell r="B367" t="str">
            <v>RESERVAS</v>
          </cell>
          <cell r="C367">
            <v>476316761.69</v>
          </cell>
          <cell r="D367">
            <v>476316.76169000001</v>
          </cell>
          <cell r="F367" t="str">
            <v>2.1.9.01.</v>
          </cell>
          <cell r="G367" t="str">
            <v>INGRESOS A DEVENGAR A CORTO PLAZO</v>
          </cell>
          <cell r="H367">
            <v>664292082.71000004</v>
          </cell>
          <cell r="I367">
            <v>664292.08270999999</v>
          </cell>
        </row>
        <row r="368">
          <cell r="A368" t="str">
            <v>3.1.3.01.</v>
          </cell>
          <cell r="B368" t="str">
            <v>REVALUACION DE BIENES</v>
          </cell>
          <cell r="C368">
            <v>476316761.69</v>
          </cell>
          <cell r="D368">
            <v>476316.76169000001</v>
          </cell>
          <cell r="F368" t="str">
            <v>2.1.9.01.99.</v>
          </cell>
          <cell r="G368" t="str">
            <v>OTROS INGRESOS A DEVENGAR A C/P</v>
          </cell>
          <cell r="H368">
            <v>664292082.71000004</v>
          </cell>
          <cell r="I368">
            <v>664292.08270999999</v>
          </cell>
        </row>
        <row r="369">
          <cell r="A369" t="str">
            <v>3.1.3.01.01.</v>
          </cell>
          <cell r="B369" t="str">
            <v>REVALUACION DE PROPIEDADES, PLANTA Y EQUIPOS</v>
          </cell>
          <cell r="C369">
            <v>476316761.69</v>
          </cell>
          <cell r="D369">
            <v>476316.76169000001</v>
          </cell>
          <cell r="F369" t="str">
            <v>2.1.9.01.99.99.</v>
          </cell>
          <cell r="G369" t="str">
            <v>OTROS INGRESOS A DEVENGAR A C/P</v>
          </cell>
          <cell r="H369">
            <v>664292082.71000004</v>
          </cell>
          <cell r="I369">
            <v>664292.08270999999</v>
          </cell>
        </row>
        <row r="370">
          <cell r="A370" t="str">
            <v>3.1.3.01.01.00.</v>
          </cell>
          <cell r="B370" t="str">
            <v>REVALUACION DE PROPIEDADES, PLANTA Y EQUIPOS</v>
          </cell>
          <cell r="C370">
            <v>476316761.69</v>
          </cell>
          <cell r="D370">
            <v>476316.76169000001</v>
          </cell>
          <cell r="F370" t="str">
            <v>2.1.9.01.99.99.0.</v>
          </cell>
          <cell r="G370" t="str">
            <v>OTROS INGRESOS A DEVENGAR A C/P</v>
          </cell>
          <cell r="H370">
            <v>664292082.71000004</v>
          </cell>
          <cell r="I370">
            <v>664292.08270999999</v>
          </cell>
        </row>
        <row r="371">
          <cell r="A371" t="str">
            <v>3.1.3.01.01.00.0.</v>
          </cell>
          <cell r="B371" t="str">
            <v>REVALUACION DE PROPIEDADES, PLANTA Y EQUIPOS</v>
          </cell>
          <cell r="C371">
            <v>476316761.69</v>
          </cell>
          <cell r="D371">
            <v>476316.76169000001</v>
          </cell>
          <cell r="F371" t="str">
            <v>2.1.9.01.99.99.0.11206</v>
          </cell>
          <cell r="G371" t="str">
            <v>MINISTERIO DE HACIENDA (MHD)</v>
          </cell>
          <cell r="H371">
            <v>664272082.71000004</v>
          </cell>
          <cell r="I371">
            <v>664272.08270999999</v>
          </cell>
        </row>
        <row r="372">
          <cell r="A372" t="str">
            <v>3.1.3.01.01.00.0.99999</v>
          </cell>
          <cell r="B372" t="str">
            <v>REVALUACION DE PROPIEDADES, PLANTA Y EQUIPOS</v>
          </cell>
          <cell r="C372">
            <v>476316761.69</v>
          </cell>
          <cell r="D372">
            <v>476316.76169000001</v>
          </cell>
          <cell r="F372" t="str">
            <v>2.1.9.01.99.99.0.99999</v>
          </cell>
          <cell r="G372" t="str">
            <v>DEPÓSITOS PENDIENTES -ARREGLOS DE PAGO</v>
          </cell>
          <cell r="H372">
            <v>20000</v>
          </cell>
          <cell r="I372">
            <v>20</v>
          </cell>
        </row>
        <row r="373">
          <cell r="A373" t="str">
            <v>3.1.5.</v>
          </cell>
          <cell r="B373" t="str">
            <v>RESULTADOS ACUMULADOS</v>
          </cell>
          <cell r="C373">
            <v>1916078622.46</v>
          </cell>
          <cell r="D373">
            <v>1916078.62246</v>
          </cell>
          <cell r="F373" t="str">
            <v>3.</v>
          </cell>
          <cell r="G373" t="str">
            <v>PATRIMONIO</v>
          </cell>
          <cell r="H373">
            <v>2655068578.2800002</v>
          </cell>
          <cell r="I373">
            <v>2655068.57828</v>
          </cell>
        </row>
        <row r="374">
          <cell r="A374" t="str">
            <v>3.1.5.01.</v>
          </cell>
          <cell r="B374" t="str">
            <v>RESULTADOS ACUMULADOS DE EJERCICIOS ANTERIORES</v>
          </cell>
          <cell r="C374">
            <v>1916078622.46</v>
          </cell>
          <cell r="D374">
            <v>1916078.62246</v>
          </cell>
          <cell r="F374" t="str">
            <v>3.1.</v>
          </cell>
          <cell r="G374" t="str">
            <v>PATRIMONIO PUBLICO</v>
          </cell>
          <cell r="H374">
            <v>2655068578.2800002</v>
          </cell>
          <cell r="I374">
            <v>2655068.57828</v>
          </cell>
        </row>
        <row r="375">
          <cell r="A375" t="str">
            <v>3.1.5.01.01.</v>
          </cell>
          <cell r="B375" t="str">
            <v>RESULTADOS DE EJERCICIOS ANTERIORES</v>
          </cell>
          <cell r="C375">
            <v>10104091.779999999</v>
          </cell>
          <cell r="D375">
            <v>10104.091779999999</v>
          </cell>
          <cell r="F375" t="str">
            <v>3.1.1.</v>
          </cell>
          <cell r="G375" t="str">
            <v>CAPITAL</v>
          </cell>
          <cell r="H375">
            <v>800000</v>
          </cell>
          <cell r="I375">
            <v>800</v>
          </cell>
        </row>
        <row r="376">
          <cell r="A376" t="str">
            <v>3.1.5.01.01.00.</v>
          </cell>
          <cell r="B376" t="str">
            <v>RESULTADOS DE EJERCICIOS ANTERIORES</v>
          </cell>
          <cell r="C376">
            <v>10104091.779999999</v>
          </cell>
          <cell r="D376">
            <v>10104.091779999999</v>
          </cell>
          <cell r="F376" t="str">
            <v>3.1.1.01.</v>
          </cell>
          <cell r="G376" t="str">
            <v>CAPITAL INICIAL</v>
          </cell>
          <cell r="H376">
            <v>78022.11</v>
          </cell>
          <cell r="I376">
            <v>78.022109999999998</v>
          </cell>
        </row>
        <row r="377">
          <cell r="A377" t="str">
            <v>3.1.5.01.01.00.0.</v>
          </cell>
          <cell r="B377" t="str">
            <v>RESULTADOS DE EJERCICIOS ANTERIORES</v>
          </cell>
          <cell r="C377">
            <v>10104091.779999999</v>
          </cell>
          <cell r="D377">
            <v>10104.091779999999</v>
          </cell>
          <cell r="F377" t="str">
            <v>3.1.1.01.01.</v>
          </cell>
          <cell r="G377" t="str">
            <v>CAPITAL INICIAL A VALORES HISTÓRICOS</v>
          </cell>
          <cell r="H377">
            <v>78022.11</v>
          </cell>
          <cell r="I377">
            <v>78.022109999999998</v>
          </cell>
        </row>
        <row r="378">
          <cell r="A378" t="str">
            <v>3.1.5.01.01.00.0.99999</v>
          </cell>
          <cell r="B378" t="str">
            <v>RESULTADOS DE EJERCICIOS ANTERIORES</v>
          </cell>
          <cell r="C378">
            <v>10104091.779999999</v>
          </cell>
          <cell r="D378">
            <v>10104.091779999999</v>
          </cell>
          <cell r="F378" t="str">
            <v>3.1.1.01.01.00.</v>
          </cell>
          <cell r="G378" t="str">
            <v>CAPITAL INICIAL A VALORES HISTÓRICOS</v>
          </cell>
          <cell r="H378">
            <v>78022.11</v>
          </cell>
          <cell r="I378">
            <v>78.022109999999998</v>
          </cell>
        </row>
        <row r="379">
          <cell r="A379" t="str">
            <v>3.1.5.01.02.</v>
          </cell>
          <cell r="B379" t="str">
            <v>AJUSTE DE RESULTADOS DE PERIODOS ANTERIORES</v>
          </cell>
          <cell r="C379">
            <v>1905974530.6800001</v>
          </cell>
          <cell r="D379">
            <v>1905974.5306800001</v>
          </cell>
          <cell r="F379" t="str">
            <v>3.1.1.01.01.00.0.</v>
          </cell>
          <cell r="G379" t="str">
            <v>CAPITAL INICIAL A VALORES HISTÓRICOS</v>
          </cell>
          <cell r="H379">
            <v>78022.11</v>
          </cell>
          <cell r="I379">
            <v>78.022109999999998</v>
          </cell>
        </row>
        <row r="380">
          <cell r="A380" t="str">
            <v>3.1.5.01.02.06.</v>
          </cell>
          <cell r="B380" t="str">
            <v>AJUSTE DE RESULTADOS ACUMULADOS</v>
          </cell>
          <cell r="C380">
            <v>1905974530.6800001</v>
          </cell>
          <cell r="D380">
            <v>1905974.5306800001</v>
          </cell>
          <cell r="F380" t="str">
            <v>3.1.1.01.01.00.0.99999</v>
          </cell>
          <cell r="G380" t="str">
            <v>CAPITAL INICIAL A VALORES HISTÓRICOS</v>
          </cell>
          <cell r="H380">
            <v>78022.11</v>
          </cell>
          <cell r="I380">
            <v>78.022109999999998</v>
          </cell>
        </row>
        <row r="381">
          <cell r="A381" t="str">
            <v>3.1.5.01.02.06.1.</v>
          </cell>
          <cell r="B381" t="str">
            <v>AJUSTE POR CORRECCIÓN DE ERRORES REALIZADOS RETROACTIVAMENTE</v>
          </cell>
          <cell r="C381">
            <v>1905974530.6800001</v>
          </cell>
          <cell r="D381">
            <v>1905974.5306800001</v>
          </cell>
          <cell r="F381" t="str">
            <v>3.1.1.02.</v>
          </cell>
          <cell r="G381" t="str">
            <v>INCORPORACIONES AL CAPITAL</v>
          </cell>
          <cell r="H381">
            <v>721977.89</v>
          </cell>
          <cell r="I381">
            <v>721.97789</v>
          </cell>
        </row>
        <row r="382">
          <cell r="A382" t="str">
            <v>3.1.5.01.02.06.1.99999</v>
          </cell>
          <cell r="B382" t="str">
            <v>AJUSTE POR CORRECCIÓN DE ERRORES REALIZADOS RETROACTIVAMENTE</v>
          </cell>
          <cell r="C382">
            <v>1905974530.6800001</v>
          </cell>
          <cell r="D382">
            <v>1905974.5306800001</v>
          </cell>
          <cell r="F382" t="str">
            <v>3.1.1.02.01.</v>
          </cell>
          <cell r="G382" t="str">
            <v>INCORPORACIONES AL CAPITAL A VALORES HISTORICOS</v>
          </cell>
          <cell r="H382">
            <v>721977.89</v>
          </cell>
          <cell r="I382">
            <v>721.97789</v>
          </cell>
        </row>
        <row r="383">
          <cell r="A383" t="str">
            <v>4.</v>
          </cell>
          <cell r="B383" t="str">
            <v>INGRESOS</v>
          </cell>
          <cell r="C383">
            <v>772958531.87</v>
          </cell>
          <cell r="D383">
            <v>772958.53186999995</v>
          </cell>
          <cell r="F383" t="str">
            <v>3.1.1.02.01.00.</v>
          </cell>
          <cell r="G383" t="str">
            <v>INCORPORACIONES AL CAPITAL A VALORES HISTORICOS</v>
          </cell>
          <cell r="H383">
            <v>721977.89</v>
          </cell>
          <cell r="I383">
            <v>721.97789</v>
          </cell>
        </row>
        <row r="384">
          <cell r="A384" t="str">
            <v>4.3.</v>
          </cell>
          <cell r="B384" t="str">
            <v>MULTAS, SANCIONES, REMATES Y CONFISCACIONES DE ORIGEN NO TRIBUTARIO</v>
          </cell>
          <cell r="C384">
            <v>0</v>
          </cell>
          <cell r="D384">
            <v>0</v>
          </cell>
          <cell r="F384" t="str">
            <v>3.1.1.02.01.00.0.</v>
          </cell>
          <cell r="G384" t="str">
            <v>INCORPORACIONES AL CAPITAL A VALORES HISTORICOS</v>
          </cell>
          <cell r="H384">
            <v>721977.89</v>
          </cell>
          <cell r="I384">
            <v>721.97789</v>
          </cell>
        </row>
        <row r="385">
          <cell r="A385" t="str">
            <v>4.3.1.</v>
          </cell>
          <cell r="B385" t="str">
            <v>MULTAS Y SANCIONES ADMINISTRATIVAS</v>
          </cell>
          <cell r="C385">
            <v>0</v>
          </cell>
          <cell r="D385">
            <v>0</v>
          </cell>
          <cell r="F385" t="str">
            <v>3.1.1.02.01.00.0.99999</v>
          </cell>
          <cell r="G385" t="str">
            <v>INCORPORACIONES AL CAPITAL A VALORES HISTORICOS</v>
          </cell>
          <cell r="H385">
            <v>721977.89</v>
          </cell>
          <cell r="I385">
            <v>721.97789</v>
          </cell>
        </row>
        <row r="386">
          <cell r="A386" t="str">
            <v>4.3.1.02.</v>
          </cell>
          <cell r="B386" t="str">
            <v>MULTAS POR ATRASO EN EL PAGO DE BIENES Y SERVICIOS</v>
          </cell>
          <cell r="C386">
            <v>0</v>
          </cell>
          <cell r="D386">
            <v>0</v>
          </cell>
          <cell r="F386" t="str">
            <v>3.1.3.</v>
          </cell>
          <cell r="G386" t="str">
            <v>RESERVAS</v>
          </cell>
          <cell r="H386">
            <v>488138175.02999997</v>
          </cell>
          <cell r="I386">
            <v>488138.17502999998</v>
          </cell>
        </row>
        <row r="387">
          <cell r="A387" t="str">
            <v>4.3.1.02.00.</v>
          </cell>
          <cell r="B387" t="str">
            <v>MULTAS POR ATRASO EN EL PAGO DE BIENES Y SERVICIOS</v>
          </cell>
          <cell r="C387">
            <v>0</v>
          </cell>
          <cell r="D387">
            <v>0</v>
          </cell>
          <cell r="F387" t="str">
            <v>3.1.3.01.</v>
          </cell>
          <cell r="G387" t="str">
            <v>REVALUACION DE BIENES</v>
          </cell>
          <cell r="H387">
            <v>488138175.02999997</v>
          </cell>
          <cell r="I387">
            <v>488138.17502999998</v>
          </cell>
        </row>
        <row r="388">
          <cell r="A388" t="str">
            <v>4.3.1.02.00.00.</v>
          </cell>
          <cell r="B388" t="str">
            <v>MULTAS POR ATRASO EN EL PAGO DE BIENES Y SERVICIOS</v>
          </cell>
          <cell r="C388">
            <v>0</v>
          </cell>
          <cell r="D388">
            <v>0</v>
          </cell>
          <cell r="F388" t="str">
            <v>3.1.3.01.01.</v>
          </cell>
          <cell r="G388" t="str">
            <v>REVALUACION DE PROPIEDADES, PLANTA Y EQUIPOS</v>
          </cell>
          <cell r="H388">
            <v>488138175.02999997</v>
          </cell>
          <cell r="I388">
            <v>488138.17502999998</v>
          </cell>
        </row>
        <row r="389">
          <cell r="A389" t="str">
            <v>4.3.1.02.00.00.0.</v>
          </cell>
          <cell r="B389" t="str">
            <v>MULTAS POR ATRASO EN EL PAGO DE BIENES Y SERVICIOS</v>
          </cell>
          <cell r="C389">
            <v>0</v>
          </cell>
          <cell r="D389">
            <v>0</v>
          </cell>
          <cell r="F389" t="str">
            <v>3.1.3.01.01.00.</v>
          </cell>
          <cell r="G389" t="str">
            <v>REVALUACION DE PROPIEDADES, PLANTA Y EQUIPOS</v>
          </cell>
          <cell r="H389">
            <v>488138175.02999997</v>
          </cell>
          <cell r="I389">
            <v>488138.17502999998</v>
          </cell>
        </row>
        <row r="390">
          <cell r="A390" t="str">
            <v>4.3.1.02.00.00.0.99999</v>
          </cell>
          <cell r="B390" t="str">
            <v>MULTAS POR ATRASO EN EL PAGO DE BIENES Y SERVICIOS</v>
          </cell>
          <cell r="C390">
            <v>0</v>
          </cell>
          <cell r="D390">
            <v>0</v>
          </cell>
          <cell r="F390" t="str">
            <v>3.1.3.01.01.00.0.</v>
          </cell>
          <cell r="G390" t="str">
            <v>REVALUACION DE PROPIEDADES, PLANTA Y EQUIPOS</v>
          </cell>
          <cell r="H390">
            <v>488138175.02999997</v>
          </cell>
          <cell r="I390">
            <v>488138.17502999998</v>
          </cell>
        </row>
        <row r="391">
          <cell r="A391" t="str">
            <v>4.5.</v>
          </cell>
          <cell r="B391" t="str">
            <v>INGRESOS DE LA PROPIEDAD</v>
          </cell>
          <cell r="C391">
            <v>0.79</v>
          </cell>
          <cell r="D391">
            <v>7.9000000000000001E-4</v>
          </cell>
          <cell r="F391" t="str">
            <v>3.1.3.01.01.00.0.99999</v>
          </cell>
          <cell r="G391" t="str">
            <v>REVALUACION DE PROPIEDADES, PLANTA Y EQUIPOS</v>
          </cell>
          <cell r="H391">
            <v>488138175.02999997</v>
          </cell>
          <cell r="I391">
            <v>488138.17502999998</v>
          </cell>
        </row>
        <row r="392">
          <cell r="A392" t="str">
            <v>4.5.1.</v>
          </cell>
          <cell r="B392" t="str">
            <v>RENTA DE INVERSIONES Y COLOCACIÓN DE EFECTIVO</v>
          </cell>
          <cell r="C392">
            <v>0.79</v>
          </cell>
          <cell r="D392">
            <v>7.9000000000000001E-4</v>
          </cell>
          <cell r="F392" t="str">
            <v>3.1.5.</v>
          </cell>
          <cell r="G392" t="str">
            <v>RESULTADOS ACUMULADOS</v>
          </cell>
          <cell r="H392">
            <v>2166130403.25</v>
          </cell>
          <cell r="I392">
            <v>2166130.40325</v>
          </cell>
        </row>
        <row r="393">
          <cell r="A393" t="str">
            <v>4.5.1.01.</v>
          </cell>
          <cell r="B393" t="str">
            <v>INTERESES POR EQUIVALENTES DE EFECTIVO</v>
          </cell>
          <cell r="C393">
            <v>0.79</v>
          </cell>
          <cell r="D393">
            <v>7.9000000000000001E-4</v>
          </cell>
          <cell r="F393" t="str">
            <v>3.1.5.01.</v>
          </cell>
          <cell r="G393" t="str">
            <v>RESULTADOS ACUMULADOS DE EJERCICIOS ANTERIORES</v>
          </cell>
          <cell r="H393">
            <v>2166130403.25</v>
          </cell>
          <cell r="I393">
            <v>2166130.40325</v>
          </cell>
        </row>
        <row r="394">
          <cell r="A394" t="str">
            <v>4.5.1.01.02.</v>
          </cell>
          <cell r="B394" t="str">
            <v>INTERESES POR OTROS EQUIVALENTES DE EFECTIVO</v>
          </cell>
          <cell r="C394">
            <v>0.79</v>
          </cell>
          <cell r="D394">
            <v>7.9000000000000001E-4</v>
          </cell>
          <cell r="F394" t="str">
            <v>3.1.5.01.01.</v>
          </cell>
          <cell r="G394" t="str">
            <v>RESULTADOS DE EJERCICIOS ANTERIORES</v>
          </cell>
          <cell r="H394">
            <v>354089226.44999999</v>
          </cell>
          <cell r="I394">
            <v>354089.22645000002</v>
          </cell>
        </row>
        <row r="395">
          <cell r="A395" t="str">
            <v>4.5.1.01.02.02.</v>
          </cell>
          <cell r="B395" t="str">
            <v>INTERESES POR OTROS EQUIVALENTES DE EFECTIVO EN EL SECTOR PUBLICO INTERNO</v>
          </cell>
          <cell r="C395">
            <v>0.79</v>
          </cell>
          <cell r="D395">
            <v>7.9000000000000001E-4</v>
          </cell>
          <cell r="F395" t="str">
            <v>3.1.5.01.01.00.</v>
          </cell>
          <cell r="G395" t="str">
            <v>RESULTADOS DE EJERCICIOS ANTERIORES</v>
          </cell>
          <cell r="H395">
            <v>354089226.44999999</v>
          </cell>
          <cell r="I395">
            <v>354089.22645000002</v>
          </cell>
        </row>
        <row r="396">
          <cell r="A396" t="str">
            <v>4.5.1.01.02.02.0.</v>
          </cell>
          <cell r="B396" t="str">
            <v>INTERESES POR OTROS EQUIVALENTES DE EFECTIVO EN EL SECTOR PUBLICO INTERNO</v>
          </cell>
          <cell r="C396">
            <v>0.79</v>
          </cell>
          <cell r="D396">
            <v>7.9000000000000001E-4</v>
          </cell>
          <cell r="F396" t="str">
            <v>3.1.5.01.01.00.0.</v>
          </cell>
          <cell r="G396" t="str">
            <v>RESULTADOS DE EJERCICIOS ANTERIORES</v>
          </cell>
          <cell r="H396">
            <v>354089226.44999999</v>
          </cell>
          <cell r="I396">
            <v>354089.22645000002</v>
          </cell>
        </row>
        <row r="397">
          <cell r="A397" t="str">
            <v>4.5.1.01.02.02.0.99999</v>
          </cell>
          <cell r="B397" t="str">
            <v>BANCO DE COSTA RICA (BCR)</v>
          </cell>
          <cell r="C397">
            <v>0.79</v>
          </cell>
          <cell r="D397">
            <v>7.9000000000000001E-4</v>
          </cell>
          <cell r="F397" t="str">
            <v>3.1.5.01.01.00.0.99999</v>
          </cell>
          <cell r="G397" t="str">
            <v>RESULTADOS DE EJERCICIOS ANTERIORES</v>
          </cell>
          <cell r="H397">
            <v>354089226.44999999</v>
          </cell>
          <cell r="I397">
            <v>354089.22645000002</v>
          </cell>
        </row>
        <row r="398">
          <cell r="A398" t="str">
            <v>4.6.</v>
          </cell>
          <cell r="B398" t="str">
            <v>TRANSFERENCIAS</v>
          </cell>
          <cell r="C398">
            <v>707576503.28999996</v>
          </cell>
          <cell r="D398">
            <v>707576.50328999991</v>
          </cell>
          <cell r="F398" t="str">
            <v>3.1.5.01.02.</v>
          </cell>
          <cell r="G398" t="str">
            <v>AJUSTE DE RESULTADOS DE PERIODOS ANTERIORES</v>
          </cell>
          <cell r="H398">
            <v>1812041176.8</v>
          </cell>
          <cell r="I398">
            <v>1812041.1768</v>
          </cell>
        </row>
        <row r="399">
          <cell r="A399" t="str">
            <v>4.6.1.</v>
          </cell>
          <cell r="B399" t="str">
            <v>TRANSFERENCIAS CORRIENTES</v>
          </cell>
          <cell r="C399">
            <v>707576503.28999996</v>
          </cell>
          <cell r="D399">
            <v>707576.50328999991</v>
          </cell>
          <cell r="F399" t="str">
            <v>3.1.5.01.02.04.</v>
          </cell>
          <cell r="G399" t="str">
            <v>AJUSTES POR OTRAS RESERVAS</v>
          </cell>
          <cell r="H399">
            <v>1812041176.8</v>
          </cell>
          <cell r="I399">
            <v>1812041.1768</v>
          </cell>
        </row>
        <row r="400">
          <cell r="A400" t="str">
            <v>4.6.1.02.</v>
          </cell>
          <cell r="B400" t="str">
            <v>TRANSFERENCIAS CORRIENTES DEL SECTOR PUBLICO INTERNO</v>
          </cell>
          <cell r="C400">
            <v>707576503.28999996</v>
          </cell>
          <cell r="D400">
            <v>707576.50328999991</v>
          </cell>
          <cell r="F400" t="str">
            <v>3.1.5.01.02.04.1.</v>
          </cell>
          <cell r="G400" t="str">
            <v>AJUSTES POR CORRECCIONES DE ERRORES REALIZADAS RETROACTIVAMENTE</v>
          </cell>
          <cell r="H400">
            <v>1812041176.8</v>
          </cell>
          <cell r="I400">
            <v>1812041.1768</v>
          </cell>
        </row>
        <row r="401">
          <cell r="A401" t="str">
            <v>4.6.1.02.01.</v>
          </cell>
          <cell r="B401" t="str">
            <v>TRANSFERENCIAS CORRIENTES DEL GOBIENO CENTRAL</v>
          </cell>
          <cell r="C401">
            <v>707576503.28999996</v>
          </cell>
          <cell r="D401">
            <v>707576.50328999991</v>
          </cell>
          <cell r="F401" t="str">
            <v>3.1.5.01.02.04.1.99999</v>
          </cell>
          <cell r="G401" t="str">
            <v>RESULTADOS DE EJERCICIOS ANTERIORES</v>
          </cell>
          <cell r="H401">
            <v>1812041176.8</v>
          </cell>
          <cell r="I401">
            <v>1812041.1768</v>
          </cell>
        </row>
        <row r="402">
          <cell r="A402" t="str">
            <v>4.6.1.02.01.06.</v>
          </cell>
          <cell r="B402" t="str">
            <v>TRANSFERENCIAS CORRIENTES DEL GOBIENO CENTRAL</v>
          </cell>
          <cell r="C402">
            <v>707576503.28999996</v>
          </cell>
          <cell r="D402">
            <v>707576.50328999991</v>
          </cell>
          <cell r="F402" t="str">
            <v>4.</v>
          </cell>
          <cell r="G402" t="str">
            <v>INGRESOS</v>
          </cell>
          <cell r="H402">
            <v>789403290.55999994</v>
          </cell>
          <cell r="I402">
            <v>789403.29055999999</v>
          </cell>
        </row>
        <row r="403">
          <cell r="A403" t="str">
            <v>4.6.1.02.01.06.0.</v>
          </cell>
          <cell r="B403" t="str">
            <v>TRANSFERENCIAS CORRIENTES DEL GOBIENO CENTRAL</v>
          </cell>
          <cell r="C403">
            <v>707576503.28999996</v>
          </cell>
          <cell r="D403">
            <v>707576.50328999991</v>
          </cell>
          <cell r="F403" t="str">
            <v>4.5.</v>
          </cell>
          <cell r="G403" t="str">
            <v>INGRESOS DE LA PROPIEDAD</v>
          </cell>
          <cell r="H403">
            <v>2.83</v>
          </cell>
          <cell r="I403">
            <v>2.8300000000000001E-3</v>
          </cell>
        </row>
        <row r="404">
          <cell r="A404" t="str">
            <v>4.6.1.02.01.06.0.11206</v>
          </cell>
          <cell r="B404" t="str">
            <v>MINISTERIO DE HACIENDA (MHD)</v>
          </cell>
          <cell r="C404">
            <v>707576503.28999996</v>
          </cell>
          <cell r="D404">
            <v>707576.50328999991</v>
          </cell>
          <cell r="F404" t="str">
            <v>4.5.1.</v>
          </cell>
          <cell r="G404" t="str">
            <v>RENTA DE INVERSIONES Y COLOCACIÓN DE EFECTIVO</v>
          </cell>
          <cell r="H404">
            <v>2.83</v>
          </cell>
          <cell r="I404">
            <v>2.8300000000000001E-3</v>
          </cell>
        </row>
        <row r="405">
          <cell r="A405" t="str">
            <v>4.9.</v>
          </cell>
          <cell r="B405" t="str">
            <v>OTROS INGRESOS</v>
          </cell>
          <cell r="C405">
            <v>65382027.789999999</v>
          </cell>
          <cell r="D405">
            <v>65382.02779</v>
          </cell>
          <cell r="F405" t="str">
            <v>4.5.1.01.</v>
          </cell>
          <cell r="G405" t="str">
            <v>INTERESES POR EQUIVALENTES DE EFECTIVO</v>
          </cell>
          <cell r="H405">
            <v>2.83</v>
          </cell>
          <cell r="I405">
            <v>2.8300000000000001E-3</v>
          </cell>
        </row>
        <row r="406">
          <cell r="A406" t="str">
            <v>4.9.1.</v>
          </cell>
          <cell r="B406" t="str">
            <v>RESULTADOS POSITIVOS POR TENENCIA Y POR EXPOSICION A LA</v>
          </cell>
          <cell r="C406">
            <v>282371.48</v>
          </cell>
          <cell r="D406">
            <v>282.37147999999996</v>
          </cell>
          <cell r="F406" t="str">
            <v>4.5.1.01.02.</v>
          </cell>
          <cell r="G406" t="str">
            <v>INTERESES POR OTROS EQUIVALENTES DE EFECTIVO</v>
          </cell>
          <cell r="H406">
            <v>2.83</v>
          </cell>
          <cell r="I406">
            <v>2.8300000000000001E-3</v>
          </cell>
        </row>
        <row r="407">
          <cell r="A407" t="str">
            <v>4.9.1.01.</v>
          </cell>
          <cell r="B407" t="str">
            <v>DIFERENCIAS DE CAMBIO POSITIVAS POR ACTIVOS</v>
          </cell>
          <cell r="C407">
            <v>282371.48</v>
          </cell>
          <cell r="D407">
            <v>282.37147999999996</v>
          </cell>
          <cell r="F407" t="str">
            <v>4.5.1.01.02.02.</v>
          </cell>
          <cell r="G407" t="str">
            <v>INTERESES POR OTROS EQUIVALENTES DE EFECTIVO EN EL SECTOR PUBLICO INTERNO</v>
          </cell>
          <cell r="H407">
            <v>2.83</v>
          </cell>
          <cell r="I407">
            <v>2.8300000000000001E-3</v>
          </cell>
        </row>
        <row r="408">
          <cell r="A408" t="str">
            <v>4.9.1.01.01.</v>
          </cell>
          <cell r="B408" t="str">
            <v>DIFERENCIAS DE CAMBIO POSITIVAS POR EFECTIVO</v>
          </cell>
          <cell r="C408">
            <v>282371.48</v>
          </cell>
          <cell r="D408">
            <v>282.37147999999996</v>
          </cell>
          <cell r="F408" t="str">
            <v>4.5.1.01.02.02.0.</v>
          </cell>
          <cell r="G408" t="str">
            <v>INTERESES POR OTROS EQUIVALENTES DE EFECTIVO EN EL SECTOR PUBLICO INTERNO</v>
          </cell>
          <cell r="H408">
            <v>2.83</v>
          </cell>
          <cell r="I408">
            <v>2.8300000000000001E-3</v>
          </cell>
        </row>
        <row r="409">
          <cell r="A409" t="str">
            <v>4.9.1.01.01.01.</v>
          </cell>
          <cell r="B409" t="str">
            <v>DIFERENCIAS DE CAMBIO POSITIVAS POR EFECTIVO EN CA</v>
          </cell>
          <cell r="C409">
            <v>282371.48</v>
          </cell>
          <cell r="D409">
            <v>282.37147999999996</v>
          </cell>
          <cell r="F409" t="str">
            <v>4.5.1.01.02.02.0.99999</v>
          </cell>
          <cell r="G409" t="str">
            <v>BANCO DE COSTA RICA (BCR)</v>
          </cell>
          <cell r="H409">
            <v>2.83</v>
          </cell>
          <cell r="I409">
            <v>2.8300000000000001E-3</v>
          </cell>
        </row>
        <row r="410">
          <cell r="A410" t="str">
            <v>4.9.1.01.01.01.2.</v>
          </cell>
          <cell r="B410" t="str">
            <v>DIFERENCIAS DE CAMBIO POSITIVAS POR EFECTIVO EN</v>
          </cell>
          <cell r="C410">
            <v>282371.48</v>
          </cell>
          <cell r="D410">
            <v>282.37147999999996</v>
          </cell>
          <cell r="F410" t="str">
            <v>4.6.</v>
          </cell>
          <cell r="G410" t="str">
            <v>TRANSFERENCIAS</v>
          </cell>
          <cell r="H410">
            <v>721626539.41999996</v>
          </cell>
          <cell r="I410">
            <v>721626.53941999993</v>
          </cell>
        </row>
        <row r="411">
          <cell r="A411" t="str">
            <v>4.9.1.01.01.01.2.99999</v>
          </cell>
          <cell r="B411" t="str">
            <v>DIFERENCIAS DE CAMBIO POSITIVAS POR EFECTIVO E</v>
          </cell>
          <cell r="C411">
            <v>282371.48</v>
          </cell>
          <cell r="D411">
            <v>282.37147999999996</v>
          </cell>
          <cell r="F411" t="str">
            <v>4.6.1.</v>
          </cell>
          <cell r="G411" t="str">
            <v>TRANSFERENCIAS CORRIENTES</v>
          </cell>
          <cell r="H411">
            <v>709431859.41999996</v>
          </cell>
          <cell r="I411">
            <v>709431.85941999999</v>
          </cell>
        </row>
        <row r="412">
          <cell r="A412" t="str">
            <v>4.9.6.</v>
          </cell>
          <cell r="B412" t="str">
            <v>RESULTADOS POSITIVOS DE INVERSIONES PATRIMONIALES Y PARTICIPACIÓN DE LOS INTERESES MINORITARIOS</v>
          </cell>
          <cell r="C412">
            <v>49823096.609999999</v>
          </cell>
          <cell r="D412">
            <v>49823.096610000001</v>
          </cell>
          <cell r="F412" t="str">
            <v>4.6.1.02.</v>
          </cell>
          <cell r="G412" t="str">
            <v>TRANSFERENCIAS CORRIENTES DEL SECTOR PUBLICO INTERNO</v>
          </cell>
          <cell r="H412">
            <v>709431859.41999996</v>
          </cell>
          <cell r="I412">
            <v>709431.85941999999</v>
          </cell>
        </row>
        <row r="413">
          <cell r="A413" t="str">
            <v>4.9.6.01.</v>
          </cell>
          <cell r="B413" t="str">
            <v>RESULTADOS POSITIVOS DE INVERSIONES PATRIMONIALES</v>
          </cell>
          <cell r="C413">
            <v>49823096.609999999</v>
          </cell>
          <cell r="D413">
            <v>49823.096610000001</v>
          </cell>
          <cell r="F413" t="str">
            <v>4.6.1.02.01.</v>
          </cell>
          <cell r="G413" t="str">
            <v>TRANSFERENCIAS CORRIENTES DEL GOBIENO CENTRAL</v>
          </cell>
          <cell r="H413">
            <v>709431859.41999996</v>
          </cell>
          <cell r="I413">
            <v>709431.85941999999</v>
          </cell>
        </row>
        <row r="414">
          <cell r="A414" t="str">
            <v>4.9.6.01.04.</v>
          </cell>
          <cell r="B414" t="str">
            <v>RESULTADOS POSITIVOS DE INVERSIONES PATRIMONIALES EN FIDEICOMISOS</v>
          </cell>
          <cell r="C414">
            <v>49823096.609999999</v>
          </cell>
          <cell r="D414">
            <v>49823.096610000001</v>
          </cell>
          <cell r="F414" t="str">
            <v>4.6.1.02.01.06.</v>
          </cell>
          <cell r="G414" t="str">
            <v>TRANSFERENCIAS CORRIENTES DEL GOBIENO CENTRAL</v>
          </cell>
          <cell r="H414">
            <v>709431859.41999996</v>
          </cell>
          <cell r="I414">
            <v>709431.85941999999</v>
          </cell>
        </row>
        <row r="415">
          <cell r="A415" t="str">
            <v>4.9.6.01.04.03.</v>
          </cell>
          <cell r="B415" t="str">
            <v>RESULTADOS POSITIVOS DE INVERSIONES PATRIMONIALES EN FIDEICOMISOS PARA EDUCACIÓN</v>
          </cell>
          <cell r="C415">
            <v>49823096.609999999</v>
          </cell>
          <cell r="D415">
            <v>49823.096610000001</v>
          </cell>
          <cell r="F415" t="str">
            <v>4.6.1.02.01.06.0.</v>
          </cell>
          <cell r="G415" t="str">
            <v>TRANSFERENCIAS CORRIENTES DEL GOBIENO CENTRAL</v>
          </cell>
          <cell r="H415">
            <v>709431859.41999996</v>
          </cell>
          <cell r="I415">
            <v>709431.85941999999</v>
          </cell>
        </row>
        <row r="416">
          <cell r="A416" t="str">
            <v>4.9.6.01.04.03.0.</v>
          </cell>
          <cell r="B416" t="str">
            <v>RESULTADOS POSITIVOS DE INVERSIONES PATRIMONIALES EN OTROS FIDEICOMISOS</v>
          </cell>
          <cell r="C416">
            <v>49823096.609999999</v>
          </cell>
          <cell r="D416">
            <v>49823.096610000001</v>
          </cell>
          <cell r="F416" t="str">
            <v>4.6.1.02.01.06.0.11206</v>
          </cell>
          <cell r="G416" t="str">
            <v>MINISTERIO DE HACIENDA (MHD)</v>
          </cell>
          <cell r="H416">
            <v>709431859.41999996</v>
          </cell>
          <cell r="I416">
            <v>709431.85941999999</v>
          </cell>
        </row>
        <row r="417">
          <cell r="A417" t="str">
            <v>4.9.6.01.04.03.0.99999</v>
          </cell>
          <cell r="B417" t="str">
            <v>RESULTADOS POSITIVOS DE INVERSIONES PATRIMONIALES EN OTROS FIDEICOMISOS</v>
          </cell>
          <cell r="C417">
            <v>49823096.609999999</v>
          </cell>
          <cell r="D417">
            <v>49823.096610000001</v>
          </cell>
          <cell r="F417" t="str">
            <v>4.6.1.02.06.</v>
          </cell>
          <cell r="G417" t="str">
            <v>TRANSFERENCIAS CORRIENTES DE INSTITUCIONES PUBLICAS FINANCIERAS</v>
          </cell>
          <cell r="H417">
            <v>0</v>
          </cell>
          <cell r="I417">
            <v>0</v>
          </cell>
        </row>
        <row r="418">
          <cell r="A418" t="str">
            <v>4.9.9.</v>
          </cell>
          <cell r="B418" t="str">
            <v>OTROS INGRESOS Y RESULTADOS POSITIVOS</v>
          </cell>
          <cell r="C418">
            <v>15276559.699999999</v>
          </cell>
          <cell r="D418">
            <v>15276.5597</v>
          </cell>
          <cell r="F418" t="str">
            <v>4.6.1.02.06.06.</v>
          </cell>
          <cell r="G418" t="str">
            <v>TRANSFERENCIAS CORRIENTES DE INSTITUCIONES PUBLICAS FINANCIERAS</v>
          </cell>
          <cell r="H418">
            <v>0</v>
          </cell>
          <cell r="I418">
            <v>0</v>
          </cell>
        </row>
        <row r="419">
          <cell r="A419" t="str">
            <v>4.9.9.99.</v>
          </cell>
          <cell r="B419" t="str">
            <v>INGRESOS Y RESULTADOS POSITIVOS VARIOS</v>
          </cell>
          <cell r="C419">
            <v>15276559.699999999</v>
          </cell>
          <cell r="D419">
            <v>15276.5597</v>
          </cell>
          <cell r="F419" t="str">
            <v>4.6.1.02.06.06.0.</v>
          </cell>
          <cell r="G419" t="str">
            <v>TRANSFERENCIAS CORRIENTES DE INSTITUCIONES PUBLICAS FINANCIERAS</v>
          </cell>
          <cell r="H419">
            <v>0</v>
          </cell>
          <cell r="I419">
            <v>0</v>
          </cell>
        </row>
        <row r="420">
          <cell r="A420" t="str">
            <v>4.9.9.99.99.</v>
          </cell>
          <cell r="B420" t="str">
            <v>OTROS RESULTADOS POSITIVOS</v>
          </cell>
          <cell r="C420">
            <v>15276559.699999999</v>
          </cell>
          <cell r="D420">
            <v>15276.5597</v>
          </cell>
          <cell r="F420" t="str">
            <v>4.6.1.02.06.06.0.21101</v>
          </cell>
          <cell r="G420" t="str">
            <v>FID CONICIT 25-02/BCAC</v>
          </cell>
          <cell r="H420">
            <v>0</v>
          </cell>
          <cell r="I420">
            <v>0</v>
          </cell>
        </row>
        <row r="421">
          <cell r="A421" t="str">
            <v>4.9.9.99.99.00.</v>
          </cell>
          <cell r="B421" t="str">
            <v>OTROS RESULTADOS POSITIVOS</v>
          </cell>
          <cell r="C421">
            <v>15276559.699999999</v>
          </cell>
          <cell r="D421">
            <v>15276.5597</v>
          </cell>
          <cell r="F421" t="str">
            <v>4.6.2.</v>
          </cell>
          <cell r="G421" t="str">
            <v>TRANSFERENCIAS DE CAPITAL</v>
          </cell>
          <cell r="H421">
            <v>12194680</v>
          </cell>
          <cell r="I421">
            <v>12194.68</v>
          </cell>
        </row>
        <row r="422">
          <cell r="A422" t="str">
            <v>4.9.9.99.99.00.0.</v>
          </cell>
          <cell r="B422" t="str">
            <v>OTROS RESULTADOS POSITIVOS</v>
          </cell>
          <cell r="C422">
            <v>15276559.699999999</v>
          </cell>
          <cell r="D422">
            <v>15276.5597</v>
          </cell>
          <cell r="F422" t="str">
            <v>4.6.2.02.</v>
          </cell>
          <cell r="G422" t="str">
            <v>TRANSFERENCIAS DE CAPITAL DEL SECTOR PÚBLICO INTERNO</v>
          </cell>
          <cell r="H422">
            <v>12194680</v>
          </cell>
          <cell r="I422">
            <v>12194.68</v>
          </cell>
        </row>
        <row r="423">
          <cell r="A423" t="str">
            <v>4.9.9.99.99.00.0.99999</v>
          </cell>
          <cell r="B423" t="str">
            <v>OTROS RESULTADOS POSITIVOS</v>
          </cell>
          <cell r="C423">
            <v>15276559.699999999</v>
          </cell>
          <cell r="D423">
            <v>15276.5597</v>
          </cell>
          <cell r="F423" t="str">
            <v>4.6.2.02.06.</v>
          </cell>
          <cell r="G423" t="str">
            <v>TRANSFERENCIAS DE CAPITAL DE INSTITUCIONES PÚBLICAS FINANCIERAS</v>
          </cell>
          <cell r="H423">
            <v>12194680</v>
          </cell>
          <cell r="I423">
            <v>12194.68</v>
          </cell>
        </row>
        <row r="424">
          <cell r="A424" t="str">
            <v>5.</v>
          </cell>
          <cell r="B424" t="str">
            <v>GASTOS</v>
          </cell>
          <cell r="C424">
            <v>806993947.76999998</v>
          </cell>
          <cell r="D424">
            <v>806993.94776999997</v>
          </cell>
          <cell r="F424" t="str">
            <v>4.6.2.02.06.99.</v>
          </cell>
          <cell r="G424" t="str">
            <v>OTRAS TRANSFERENCIAS DE CAPITAL DE INSTITUCIONES PÚBLICAS FINANCIERAS</v>
          </cell>
          <cell r="H424">
            <v>12194680</v>
          </cell>
          <cell r="I424">
            <v>12194.68</v>
          </cell>
        </row>
        <row r="425">
          <cell r="A425" t="str">
            <v>5.1.</v>
          </cell>
          <cell r="B425" t="str">
            <v>GASTOS DE FUNCIONAMIENTO</v>
          </cell>
          <cell r="C425">
            <v>540063567.64999998</v>
          </cell>
          <cell r="D425">
            <v>540063.56764999998</v>
          </cell>
          <cell r="F425" t="str">
            <v>4.6.2.02.06.99.0.</v>
          </cell>
          <cell r="G425" t="str">
            <v>OTRAS TRANSFERENCIAS DE CAPITAL DE INSTITUCIONES PÚBLICAS FINANCIERAS</v>
          </cell>
          <cell r="H425">
            <v>12194680</v>
          </cell>
          <cell r="I425">
            <v>12194.68</v>
          </cell>
        </row>
        <row r="426">
          <cell r="A426" t="str">
            <v>5.1.1.</v>
          </cell>
          <cell r="B426" t="str">
            <v>GASTOS EN PERSONAL</v>
          </cell>
          <cell r="C426">
            <v>479055347.05000001</v>
          </cell>
          <cell r="D426">
            <v>479055.34705000004</v>
          </cell>
          <cell r="F426" t="str">
            <v>4.6.2.02.06.99.0.21101</v>
          </cell>
          <cell r="G426" t="str">
            <v>DONACIONES DE AF FID 04-99</v>
          </cell>
          <cell r="H426">
            <v>12194680</v>
          </cell>
          <cell r="I426">
            <v>12194.68</v>
          </cell>
        </row>
        <row r="427">
          <cell r="A427" t="str">
            <v>5.1.1.01.</v>
          </cell>
          <cell r="B427" t="str">
            <v>REMUNERACIONES BASICAS</v>
          </cell>
          <cell r="C427">
            <v>252537614.09</v>
          </cell>
          <cell r="D427">
            <v>252537.61409000002</v>
          </cell>
          <cell r="F427" t="str">
            <v>4.9.</v>
          </cell>
          <cell r="G427" t="str">
            <v>OTROS INGRESOS</v>
          </cell>
          <cell r="H427">
            <v>67776748.310000002</v>
          </cell>
          <cell r="I427">
            <v>67776.748309999995</v>
          </cell>
        </row>
        <row r="428">
          <cell r="A428" t="str">
            <v>5.1.1.01.01.</v>
          </cell>
          <cell r="B428" t="str">
            <v>SUELDOS PARA CARGOS FIJOS</v>
          </cell>
          <cell r="C428">
            <v>223776150.71000001</v>
          </cell>
          <cell r="D428">
            <v>223776.15071000002</v>
          </cell>
          <cell r="F428" t="str">
            <v>4.9.1.</v>
          </cell>
          <cell r="G428" t="str">
            <v>RESULTADOS POSITIVOS POR TENENCIA Y POR EXPOSICION A LA</v>
          </cell>
          <cell r="H428">
            <v>1225271.43</v>
          </cell>
          <cell r="I428">
            <v>1225.27143</v>
          </cell>
        </row>
        <row r="429">
          <cell r="A429" t="str">
            <v>5.1.1.01.01.00.</v>
          </cell>
          <cell r="B429" t="str">
            <v>SUELDOS PARA CARGOS FIJOS</v>
          </cell>
          <cell r="C429">
            <v>223776150.71000001</v>
          </cell>
          <cell r="D429">
            <v>223776.15071000002</v>
          </cell>
          <cell r="F429" t="str">
            <v>4.9.1.01.</v>
          </cell>
          <cell r="G429" t="str">
            <v>DIFERENCIAS DE CAMBIO POSITIVAS POR ACTIVOS</v>
          </cell>
          <cell r="H429">
            <v>1225271.43</v>
          </cell>
          <cell r="I429">
            <v>1225.27143</v>
          </cell>
        </row>
        <row r="430">
          <cell r="A430" t="str">
            <v>5.1.1.01.01.00.0.</v>
          </cell>
          <cell r="B430" t="str">
            <v>SUELDOS PARA CARGOS FIJOS</v>
          </cell>
          <cell r="C430">
            <v>223776150.71000001</v>
          </cell>
          <cell r="D430">
            <v>223776.15071000002</v>
          </cell>
          <cell r="F430" t="str">
            <v>4.9.1.01.01.</v>
          </cell>
          <cell r="G430" t="str">
            <v>DIFERENCIAS DE CAMBIO POSITIVAS POR EFECTIVO</v>
          </cell>
          <cell r="H430">
            <v>1225271.43</v>
          </cell>
          <cell r="I430">
            <v>1225.27143</v>
          </cell>
        </row>
        <row r="431">
          <cell r="A431" t="str">
            <v>5.1.1.01.01.00.0.99999</v>
          </cell>
          <cell r="B431" t="str">
            <v>SUELDOS PARA CARGOS FIJOS</v>
          </cell>
          <cell r="C431">
            <v>223776150.71000001</v>
          </cell>
          <cell r="D431">
            <v>223776.15071000002</v>
          </cell>
          <cell r="F431" t="str">
            <v>4.9.1.01.01.01.</v>
          </cell>
          <cell r="G431" t="str">
            <v>DIFERENCIAS DE CAMBIO POSITIVAS POR EFECTIVO EN CA</v>
          </cell>
          <cell r="H431">
            <v>1225271.43</v>
          </cell>
          <cell r="I431">
            <v>1225.27143</v>
          </cell>
        </row>
        <row r="432">
          <cell r="A432" t="str">
            <v>5.1.1.01.06.</v>
          </cell>
          <cell r="B432" t="str">
            <v>SALARIO ESCOLAR</v>
          </cell>
          <cell r="C432">
            <v>25033235.5</v>
          </cell>
          <cell r="D432">
            <v>25033.235499999999</v>
          </cell>
          <cell r="F432" t="str">
            <v>4.9.1.01.01.01.2.</v>
          </cell>
          <cell r="G432" t="str">
            <v>DIFERENCIAS DE CAMBIO POSITIVAS POR EFECTIVO EN</v>
          </cell>
          <cell r="H432">
            <v>1225271.43</v>
          </cell>
          <cell r="I432">
            <v>1225.27143</v>
          </cell>
        </row>
        <row r="433">
          <cell r="A433" t="str">
            <v>5.1.1.01.06.00.</v>
          </cell>
          <cell r="B433" t="str">
            <v>SALARIO ESCOLAR</v>
          </cell>
          <cell r="C433">
            <v>25033235.5</v>
          </cell>
          <cell r="D433">
            <v>25033.235499999999</v>
          </cell>
          <cell r="F433" t="str">
            <v>4.9.1.01.01.01.2.99999</v>
          </cell>
          <cell r="G433" t="str">
            <v>DIFERENCIAS DE CAMBIO POSITIVAS POR EFECTIVO E</v>
          </cell>
          <cell r="H433">
            <v>1225271.43</v>
          </cell>
          <cell r="I433">
            <v>1225.27143</v>
          </cell>
        </row>
        <row r="434">
          <cell r="A434" t="str">
            <v>5.1.1.01.06.00.0.</v>
          </cell>
          <cell r="B434" t="str">
            <v>SALARIO ESCOLAR</v>
          </cell>
          <cell r="C434">
            <v>25033235.5</v>
          </cell>
          <cell r="D434">
            <v>25033.235499999999</v>
          </cell>
          <cell r="F434" t="str">
            <v>4.9.6.</v>
          </cell>
          <cell r="G434" t="str">
            <v>RESULTADOS POSITIVOS DE INVERSIONES PATRIMONIALES Y PARTICIPACIÓN DE LOS INTERESES MINORITARIOS</v>
          </cell>
          <cell r="H434">
            <v>57064846.880000003</v>
          </cell>
          <cell r="I434">
            <v>57064.846880000005</v>
          </cell>
        </row>
        <row r="435">
          <cell r="A435" t="str">
            <v>5.1.1.01.06.00.0.99999</v>
          </cell>
          <cell r="B435" t="str">
            <v>SALARIO ESCOLAR</v>
          </cell>
          <cell r="C435">
            <v>25033235.5</v>
          </cell>
          <cell r="D435">
            <v>25033.235499999999</v>
          </cell>
          <cell r="F435" t="str">
            <v>4.9.6.01.</v>
          </cell>
          <cell r="G435" t="str">
            <v>RESULTADOS POSITIVOS DE INVERSIONES PATRIMONIALES</v>
          </cell>
          <cell r="H435">
            <v>57064846.880000003</v>
          </cell>
          <cell r="I435">
            <v>57064.846880000005</v>
          </cell>
        </row>
        <row r="436">
          <cell r="A436" t="str">
            <v>5.1.1.01.99.</v>
          </cell>
          <cell r="B436" t="str">
            <v>OTRAS REMUNERACIONES BASICAS</v>
          </cell>
          <cell r="C436">
            <v>3728227.88</v>
          </cell>
          <cell r="D436">
            <v>3728.2278799999999</v>
          </cell>
          <cell r="F436" t="str">
            <v>4.9.6.01.04.</v>
          </cell>
          <cell r="G436" t="str">
            <v>RESULTADOS POSITIVOS DE INVERSIONES PATRIMONIALES EN FIDEICOMISOS</v>
          </cell>
          <cell r="H436">
            <v>57064846.880000003</v>
          </cell>
          <cell r="I436">
            <v>57064.846880000005</v>
          </cell>
        </row>
        <row r="437">
          <cell r="A437" t="str">
            <v>5.1.1.01.99.00.</v>
          </cell>
          <cell r="B437" t="str">
            <v>OTRAS REMUNERACIONES BASICAS</v>
          </cell>
          <cell r="C437">
            <v>3728227.88</v>
          </cell>
          <cell r="D437">
            <v>3728.2278799999999</v>
          </cell>
          <cell r="F437" t="str">
            <v>4.9.6.01.04.03.</v>
          </cell>
          <cell r="G437" t="str">
            <v>RESULTADOS POSITIVOS DE INVERSIONES PATRIMONIALES EN FIDEICOMISOS PARA EDUCACIÓN</v>
          </cell>
          <cell r="H437">
            <v>57064846.880000003</v>
          </cell>
          <cell r="I437">
            <v>57064.846880000005</v>
          </cell>
        </row>
        <row r="438">
          <cell r="A438" t="str">
            <v>5.1.1.01.99.00.0.</v>
          </cell>
          <cell r="B438" t="str">
            <v>OTRAS REMUNERACIONES BASICAS</v>
          </cell>
          <cell r="C438">
            <v>3728227.88</v>
          </cell>
          <cell r="D438">
            <v>3728.2278799999999</v>
          </cell>
          <cell r="F438" t="str">
            <v>4.9.6.01.04.03.0.</v>
          </cell>
          <cell r="G438" t="str">
            <v>RESULTADOS POSITIVOS DE INVERSIONES PATRIMONIALES EN OTROS FIDEICOMISOS</v>
          </cell>
          <cell r="H438">
            <v>57064846.880000003</v>
          </cell>
          <cell r="I438">
            <v>57064.846880000005</v>
          </cell>
        </row>
        <row r="439">
          <cell r="A439" t="str">
            <v>5.1.1.01.99.00.0.99999</v>
          </cell>
          <cell r="B439" t="str">
            <v>OTRAS REMUNERACIONES BASICAS</v>
          </cell>
          <cell r="C439">
            <v>3728227.88</v>
          </cell>
          <cell r="D439">
            <v>3728.2278799999999</v>
          </cell>
          <cell r="F439" t="str">
            <v>4.9.6.01.04.03.0.99999</v>
          </cell>
          <cell r="G439" t="str">
            <v>RESULTADOS POSITIVOS DE INVERSIONES PATRIMONIALES EN OTROS FIDEICOMISOS</v>
          </cell>
          <cell r="H439">
            <v>57064846.880000003</v>
          </cell>
          <cell r="I439">
            <v>57064.846880000005</v>
          </cell>
        </row>
        <row r="440">
          <cell r="A440" t="str">
            <v>5.1.1.02.</v>
          </cell>
          <cell r="B440" t="str">
            <v>REMUNERACIONES EVENTUALES</v>
          </cell>
          <cell r="C440">
            <v>13405034.460000001</v>
          </cell>
          <cell r="D440">
            <v>13405.034460000001</v>
          </cell>
          <cell r="F440" t="str">
            <v>4.9.9.</v>
          </cell>
          <cell r="G440" t="str">
            <v>OTROS INGRESOS Y RESULTADOS POSITIVOS</v>
          </cell>
          <cell r="H440">
            <v>9486630</v>
          </cell>
          <cell r="I440">
            <v>9486.6299999999992</v>
          </cell>
        </row>
        <row r="441">
          <cell r="A441" t="str">
            <v>5.1.1.02.01.</v>
          </cell>
          <cell r="B441" t="str">
            <v>TIEMPO EXTRAORDINARIO</v>
          </cell>
          <cell r="C441">
            <v>508501.28</v>
          </cell>
          <cell r="D441">
            <v>508.50128000000001</v>
          </cell>
          <cell r="F441" t="str">
            <v>4.9.9.99.</v>
          </cell>
          <cell r="G441" t="str">
            <v>INGRESOS Y RESULTADOS POSITIVOS VARIOS</v>
          </cell>
          <cell r="H441">
            <v>9486630</v>
          </cell>
          <cell r="I441">
            <v>9486.6299999999992</v>
          </cell>
        </row>
        <row r="442">
          <cell r="A442" t="str">
            <v>5.1.1.02.01.00.</v>
          </cell>
          <cell r="B442" t="str">
            <v>TIEMPO EXTRAORDINARIO</v>
          </cell>
          <cell r="C442">
            <v>508501.28</v>
          </cell>
          <cell r="D442">
            <v>508.50128000000001</v>
          </cell>
          <cell r="F442" t="str">
            <v>4.9.9.99.99.</v>
          </cell>
          <cell r="G442" t="str">
            <v>OTROS RESULTADOS POSITIVOS</v>
          </cell>
          <cell r="H442">
            <v>9486630</v>
          </cell>
          <cell r="I442">
            <v>9486.6299999999992</v>
          </cell>
        </row>
        <row r="443">
          <cell r="A443" t="str">
            <v>5.1.1.02.01.00.0.</v>
          </cell>
          <cell r="B443" t="str">
            <v>TIEMPO EXTRAORDINARIO</v>
          </cell>
          <cell r="C443">
            <v>508501.28</v>
          </cell>
          <cell r="D443">
            <v>508.50128000000001</v>
          </cell>
          <cell r="F443" t="str">
            <v>4.9.9.99.99.00.</v>
          </cell>
          <cell r="G443" t="str">
            <v>OTROS RESULTADOS POSITIVOS</v>
          </cell>
          <cell r="H443">
            <v>9486630</v>
          </cell>
          <cell r="I443">
            <v>9486.6299999999992</v>
          </cell>
        </row>
        <row r="444">
          <cell r="A444" t="str">
            <v>5.1.1.02.01.00.0.99999</v>
          </cell>
          <cell r="B444" t="str">
            <v>TIEMPO EXTRAORDINARIO</v>
          </cell>
          <cell r="C444">
            <v>508501.28</v>
          </cell>
          <cell r="D444">
            <v>508.50128000000001</v>
          </cell>
          <cell r="F444" t="str">
            <v>4.9.9.99.99.00.0.</v>
          </cell>
          <cell r="G444" t="str">
            <v>OTROS RESULTADOS POSITIVOS</v>
          </cell>
          <cell r="H444">
            <v>9486630</v>
          </cell>
          <cell r="I444">
            <v>9486.6299999999992</v>
          </cell>
        </row>
        <row r="445">
          <cell r="A445" t="str">
            <v>5.1.1.02.99.</v>
          </cell>
          <cell r="B445" t="str">
            <v>OTRAS REMUNERACIONES EVENTUALES</v>
          </cell>
          <cell r="C445">
            <v>12896533.18</v>
          </cell>
          <cell r="D445">
            <v>12896.53318</v>
          </cell>
          <cell r="F445" t="str">
            <v>4.9.9.99.99.00.0.99999</v>
          </cell>
          <cell r="G445" t="str">
            <v>OTROS RESULTADOS POSITIVOS</v>
          </cell>
          <cell r="H445">
            <v>9486630</v>
          </cell>
          <cell r="I445">
            <v>9486.6299999999992</v>
          </cell>
        </row>
        <row r="446">
          <cell r="A446" t="str">
            <v>5.1.1.02.99.00.</v>
          </cell>
          <cell r="B446" t="str">
            <v>OTRAS REMUNERACIONES EVENTUALES</v>
          </cell>
          <cell r="C446">
            <v>12896533.18</v>
          </cell>
          <cell r="D446">
            <v>12896.53318</v>
          </cell>
          <cell r="F446" t="str">
            <v>5.</v>
          </cell>
          <cell r="G446" t="str">
            <v>GASTOS</v>
          </cell>
          <cell r="H446">
            <v>607263356.19000006</v>
          </cell>
          <cell r="I446">
            <v>607263.35619000008</v>
          </cell>
        </row>
        <row r="447">
          <cell r="A447" t="str">
            <v>5.1.1.02.99.00.0.</v>
          </cell>
          <cell r="B447" t="str">
            <v>OTRAS REMUNERACIONES EVENTUALES</v>
          </cell>
          <cell r="C447">
            <v>12896533.18</v>
          </cell>
          <cell r="D447">
            <v>12896.53318</v>
          </cell>
          <cell r="F447" t="str">
            <v>5.1.</v>
          </cell>
          <cell r="G447" t="str">
            <v>GASTOS DE FUNCIONAMIENTO</v>
          </cell>
          <cell r="H447">
            <v>512811275.49000001</v>
          </cell>
          <cell r="I447">
            <v>512811.27549000003</v>
          </cell>
        </row>
        <row r="448">
          <cell r="A448" t="str">
            <v>5.1.1.02.99.00.0.99999</v>
          </cell>
          <cell r="B448" t="str">
            <v>OTRAS REMUNERACIONES EVENTUALES</v>
          </cell>
          <cell r="C448">
            <v>12896533.18</v>
          </cell>
          <cell r="D448">
            <v>12896.53318</v>
          </cell>
          <cell r="F448" t="str">
            <v>5.1.1.</v>
          </cell>
          <cell r="G448" t="str">
            <v>GASTOS EN PERSONAL</v>
          </cell>
          <cell r="H448">
            <v>457119279.44999999</v>
          </cell>
          <cell r="I448">
            <v>457119.27944999997</v>
          </cell>
        </row>
        <row r="449">
          <cell r="A449" t="str">
            <v>5.1.1.03.</v>
          </cell>
          <cell r="B449" t="str">
            <v>INCENTIVOS SALARIALES</v>
          </cell>
          <cell r="C449">
            <v>105312013.94</v>
          </cell>
          <cell r="D449">
            <v>105312.01394</v>
          </cell>
          <cell r="F449" t="str">
            <v>5.1.1.01.</v>
          </cell>
          <cell r="G449" t="str">
            <v>REMUNERACIONES BASICAS</v>
          </cell>
          <cell r="H449">
            <v>195530825.81999999</v>
          </cell>
          <cell r="I449">
            <v>195530.82582</v>
          </cell>
        </row>
        <row r="450">
          <cell r="A450" t="str">
            <v>5.1.1.03.01.</v>
          </cell>
          <cell r="B450" t="str">
            <v>RETRIBUCION POR AÑOS SERVIDOS</v>
          </cell>
          <cell r="C450">
            <v>29746768.949999999</v>
          </cell>
          <cell r="D450">
            <v>29746.768949999998</v>
          </cell>
          <cell r="F450" t="str">
            <v>5.1.1.01.01.</v>
          </cell>
          <cell r="G450" t="str">
            <v>SUELDOS PARA CARGOS FIJOS</v>
          </cell>
          <cell r="H450">
            <v>169139605.30000001</v>
          </cell>
          <cell r="I450">
            <v>169139.60530000002</v>
          </cell>
        </row>
        <row r="451">
          <cell r="A451" t="str">
            <v>5.1.1.03.01.00.</v>
          </cell>
          <cell r="B451" t="str">
            <v>RETRIBUCION POR AÑOS SERVIDOS</v>
          </cell>
          <cell r="C451">
            <v>29746768.949999999</v>
          </cell>
          <cell r="D451">
            <v>29746.768949999998</v>
          </cell>
          <cell r="F451" t="str">
            <v>5.1.1.01.01.00.</v>
          </cell>
          <cell r="G451" t="str">
            <v>SUELDOS PARA CARGOS FIJOS</v>
          </cell>
          <cell r="H451">
            <v>169139605.30000001</v>
          </cell>
          <cell r="I451">
            <v>169139.60530000002</v>
          </cell>
        </row>
        <row r="452">
          <cell r="A452" t="str">
            <v>5.1.1.03.01.00.0.</v>
          </cell>
          <cell r="B452" t="str">
            <v>RETRIBUCION POR AÑOS SERVIDOS</v>
          </cell>
          <cell r="C452">
            <v>29746768.949999999</v>
          </cell>
          <cell r="D452">
            <v>29746.768949999998</v>
          </cell>
          <cell r="F452" t="str">
            <v>5.1.1.01.01.00.0.</v>
          </cell>
          <cell r="G452" t="str">
            <v>SUELDOS PARA CARGOS FIJOS</v>
          </cell>
          <cell r="H452">
            <v>169139605.30000001</v>
          </cell>
          <cell r="I452">
            <v>169139.60530000002</v>
          </cell>
        </row>
        <row r="453">
          <cell r="A453" t="str">
            <v>5.1.1.03.01.00.0.99999</v>
          </cell>
          <cell r="B453" t="str">
            <v>RETRIBUCION POR AÑOS SERVIDOS</v>
          </cell>
          <cell r="C453">
            <v>29746768.949999999</v>
          </cell>
          <cell r="D453">
            <v>29746.768949999998</v>
          </cell>
          <cell r="F453" t="str">
            <v>5.1.1.01.01.00.0.99999</v>
          </cell>
          <cell r="G453" t="str">
            <v>SUELDOS PARA CARGOS FIJOS</v>
          </cell>
          <cell r="H453">
            <v>169139605.30000001</v>
          </cell>
          <cell r="I453">
            <v>169139.60530000002</v>
          </cell>
        </row>
        <row r="454">
          <cell r="A454" t="str">
            <v>5.1.1.03.02.</v>
          </cell>
          <cell r="B454" t="str">
            <v>RESTRICCION AL EJERCICIO LIBERAL DE LA PROFESION</v>
          </cell>
          <cell r="C454">
            <v>36938623.670000002</v>
          </cell>
          <cell r="D454">
            <v>36938.623670000001</v>
          </cell>
          <cell r="F454" t="str">
            <v>5.1.1.01.06.</v>
          </cell>
          <cell r="G454" t="str">
            <v>SALARIO ESCOLAR</v>
          </cell>
          <cell r="H454">
            <v>24635821.350000001</v>
          </cell>
          <cell r="I454">
            <v>24635.821350000002</v>
          </cell>
        </row>
        <row r="455">
          <cell r="A455" t="str">
            <v>5.1.1.03.02.01.</v>
          </cell>
          <cell r="B455" t="str">
            <v>DEDICACION EXCLUSIVA</v>
          </cell>
          <cell r="C455">
            <v>36938623.670000002</v>
          </cell>
          <cell r="D455">
            <v>36938.623670000001</v>
          </cell>
          <cell r="F455" t="str">
            <v>5.1.1.01.06.00.</v>
          </cell>
          <cell r="G455" t="str">
            <v>SALARIO ESCOLAR</v>
          </cell>
          <cell r="H455">
            <v>24635821.350000001</v>
          </cell>
          <cell r="I455">
            <v>24635.821350000002</v>
          </cell>
        </row>
        <row r="456">
          <cell r="A456" t="str">
            <v>5.1.1.03.02.01.0.</v>
          </cell>
          <cell r="B456" t="str">
            <v>DEDICACION EXCLUSIVA</v>
          </cell>
          <cell r="C456">
            <v>36938623.670000002</v>
          </cell>
          <cell r="D456">
            <v>36938.623670000001</v>
          </cell>
          <cell r="F456" t="str">
            <v>5.1.1.01.06.00.0.</v>
          </cell>
          <cell r="G456" t="str">
            <v>SALARIO ESCOLAR</v>
          </cell>
          <cell r="H456">
            <v>24635821.350000001</v>
          </cell>
          <cell r="I456">
            <v>24635.821350000002</v>
          </cell>
        </row>
        <row r="457">
          <cell r="A457" t="str">
            <v>5.1.1.03.02.01.0.99999</v>
          </cell>
          <cell r="B457" t="str">
            <v>DEDICACION EXCLUSIVA</v>
          </cell>
          <cell r="C457">
            <v>36938623.670000002</v>
          </cell>
          <cell r="D457">
            <v>36938.623670000001</v>
          </cell>
          <cell r="F457" t="str">
            <v>5.1.1.01.06.00.0.99999</v>
          </cell>
          <cell r="G457" t="str">
            <v>SALARIO ESCOLAR</v>
          </cell>
          <cell r="H457">
            <v>24635821.350000001</v>
          </cell>
          <cell r="I457">
            <v>24635.821350000002</v>
          </cell>
        </row>
        <row r="458">
          <cell r="A458" t="str">
            <v>5.1.1.03.03.</v>
          </cell>
          <cell r="B458" t="str">
            <v>DECIMOTERCER MES</v>
          </cell>
          <cell r="C458">
            <v>29077629.699999999</v>
          </cell>
          <cell r="D458">
            <v>29077.629699999998</v>
          </cell>
          <cell r="F458" t="str">
            <v>5.1.1.01.99.</v>
          </cell>
          <cell r="G458" t="str">
            <v>OTRAS REMUNERACIONES BASICAS</v>
          </cell>
          <cell r="H458">
            <v>1755399.17</v>
          </cell>
          <cell r="I458">
            <v>1755.3991699999999</v>
          </cell>
        </row>
        <row r="459">
          <cell r="A459" t="str">
            <v>5.1.1.03.03.00.</v>
          </cell>
          <cell r="B459" t="str">
            <v>DECIMOTERCER MES</v>
          </cell>
          <cell r="C459">
            <v>29077629.699999999</v>
          </cell>
          <cell r="D459">
            <v>29077.629699999998</v>
          </cell>
          <cell r="F459" t="str">
            <v>5.1.1.01.99.00.</v>
          </cell>
          <cell r="G459" t="str">
            <v>OTRAS REMUNERACIONES BASICAS</v>
          </cell>
          <cell r="H459">
            <v>1755399.17</v>
          </cell>
          <cell r="I459">
            <v>1755.3991699999999</v>
          </cell>
        </row>
        <row r="460">
          <cell r="A460" t="str">
            <v>5.1.1.03.03.00.0.</v>
          </cell>
          <cell r="B460" t="str">
            <v>DECIMOTERCER MES</v>
          </cell>
          <cell r="C460">
            <v>29077629.699999999</v>
          </cell>
          <cell r="D460">
            <v>29077.629699999998</v>
          </cell>
          <cell r="F460" t="str">
            <v>5.1.1.01.99.00.0.</v>
          </cell>
          <cell r="G460" t="str">
            <v>OTRAS REMUNERACIONES BASICAS</v>
          </cell>
          <cell r="H460">
            <v>1755399.17</v>
          </cell>
          <cell r="I460">
            <v>1755.3991699999999</v>
          </cell>
        </row>
        <row r="461">
          <cell r="A461" t="str">
            <v>5.1.1.03.03.00.0.99999</v>
          </cell>
          <cell r="B461" t="str">
            <v>DECIMOTERCER MES</v>
          </cell>
          <cell r="C461">
            <v>29077629.699999999</v>
          </cell>
          <cell r="D461">
            <v>29077.629699999998</v>
          </cell>
          <cell r="F461" t="str">
            <v>5.1.1.01.99.00.0.99999</v>
          </cell>
          <cell r="G461" t="str">
            <v>OTRAS REMUNERACIONES BASICAS</v>
          </cell>
          <cell r="H461">
            <v>1755399.17</v>
          </cell>
          <cell r="I461">
            <v>1755.3991699999999</v>
          </cell>
        </row>
        <row r="462">
          <cell r="A462" t="str">
            <v>5.1.1.03.99.</v>
          </cell>
          <cell r="B462" t="str">
            <v>OTROS INCENTIVOS SALARIALES</v>
          </cell>
          <cell r="C462">
            <v>9548991.6199999992</v>
          </cell>
          <cell r="D462">
            <v>9548.9916199999989</v>
          </cell>
          <cell r="F462" t="str">
            <v>5.1.1.02.</v>
          </cell>
          <cell r="G462" t="str">
            <v>REMUNERACIONES EVENTUALES</v>
          </cell>
          <cell r="H462">
            <v>2612225.4300000002</v>
          </cell>
          <cell r="I462">
            <v>2612.22543</v>
          </cell>
        </row>
        <row r="463">
          <cell r="A463" t="str">
            <v>5.1.1.03.99.01.</v>
          </cell>
          <cell r="B463" t="str">
            <v>RECONOCIMIENTO CARRERA PROFESIONAL</v>
          </cell>
          <cell r="C463">
            <v>9015816.6199999992</v>
          </cell>
          <cell r="D463">
            <v>9015.8166199999996</v>
          </cell>
          <cell r="F463" t="str">
            <v>5.1.1.02.01.</v>
          </cell>
          <cell r="G463" t="str">
            <v>TIEMPO EXTRAORDINARIO</v>
          </cell>
          <cell r="H463">
            <v>1258783.56</v>
          </cell>
          <cell r="I463">
            <v>1258.7835600000001</v>
          </cell>
        </row>
        <row r="464">
          <cell r="A464" t="str">
            <v>5.1.1.03.99.01.0.</v>
          </cell>
          <cell r="B464" t="str">
            <v>RECONOCIMIENTO CARRERA PROFESIONAL</v>
          </cell>
          <cell r="C464">
            <v>9015816.6199999992</v>
          </cell>
          <cell r="D464">
            <v>9015.8166199999996</v>
          </cell>
          <cell r="F464" t="str">
            <v>5.1.1.02.01.00.</v>
          </cell>
          <cell r="G464" t="str">
            <v>TIEMPO EXTRAORDINARIO</v>
          </cell>
          <cell r="H464">
            <v>1258783.56</v>
          </cell>
          <cell r="I464">
            <v>1258.7835600000001</v>
          </cell>
        </row>
        <row r="465">
          <cell r="A465" t="str">
            <v>5.1.1.03.99.01.0.99999</v>
          </cell>
          <cell r="B465" t="str">
            <v>RECONOCIMIENTO CARRERA PROFESIONAL</v>
          </cell>
          <cell r="C465">
            <v>9015816.6199999992</v>
          </cell>
          <cell r="D465">
            <v>9015.8166199999996</v>
          </cell>
          <cell r="F465" t="str">
            <v>5.1.1.02.01.00.0.</v>
          </cell>
          <cell r="G465" t="str">
            <v>TIEMPO EXTRAORDINARIO</v>
          </cell>
          <cell r="H465">
            <v>1258783.56</v>
          </cell>
          <cell r="I465">
            <v>1258.7835600000001</v>
          </cell>
        </row>
        <row r="466">
          <cell r="A466" t="str">
            <v>5.1.1.03.99.99.</v>
          </cell>
          <cell r="B466" t="str">
            <v>OTROS INCENTIVOS SALARIALES VARIOS</v>
          </cell>
          <cell r="C466">
            <v>533175</v>
          </cell>
          <cell r="D466">
            <v>533.17499999999995</v>
          </cell>
          <cell r="F466" t="str">
            <v>5.1.1.02.01.00.0.99999</v>
          </cell>
          <cell r="G466" t="str">
            <v>TIEMPO EXTRAORDINARIO</v>
          </cell>
          <cell r="H466">
            <v>1258783.56</v>
          </cell>
          <cell r="I466">
            <v>1258.7835600000001</v>
          </cell>
        </row>
        <row r="467">
          <cell r="A467" t="str">
            <v>5.1.1.03.99.99.0.</v>
          </cell>
          <cell r="B467" t="str">
            <v>OTROS INCENTIVOS SALARIALES VARIOS</v>
          </cell>
          <cell r="C467">
            <v>533175</v>
          </cell>
          <cell r="D467">
            <v>533.17499999999995</v>
          </cell>
          <cell r="F467" t="str">
            <v>5.1.1.02.02.</v>
          </cell>
          <cell r="G467" t="str">
            <v>RECARGO DE FUNCIONES</v>
          </cell>
          <cell r="H467">
            <v>1353441.87</v>
          </cell>
          <cell r="I467">
            <v>1353.4418700000001</v>
          </cell>
        </row>
        <row r="468">
          <cell r="A468" t="str">
            <v>5.1.1.03.99.99.0.99999</v>
          </cell>
          <cell r="B468" t="str">
            <v>OTROS INCENTIVOS SALARIALES VARIOS</v>
          </cell>
          <cell r="C468">
            <v>533175</v>
          </cell>
          <cell r="D468">
            <v>533.17499999999995</v>
          </cell>
          <cell r="F468" t="str">
            <v>5.1.1.02.02.00.</v>
          </cell>
          <cell r="G468" t="str">
            <v>RECARGO DE FUNCIONES</v>
          </cell>
          <cell r="H468">
            <v>1353441.87</v>
          </cell>
          <cell r="I468">
            <v>1353.4418700000001</v>
          </cell>
        </row>
        <row r="469">
          <cell r="A469" t="str">
            <v>5.1.1.04.</v>
          </cell>
          <cell r="B469" t="str">
            <v>CONTRIBUCIONES PATRONALES AL DESARROLLO Y LA SEGURIDAD</v>
          </cell>
          <cell r="C469">
            <v>76187318.219999999</v>
          </cell>
          <cell r="D469">
            <v>76187.318220000001</v>
          </cell>
          <cell r="F469" t="str">
            <v>5.1.1.02.02.00.0.</v>
          </cell>
          <cell r="G469" t="str">
            <v>RECARGO DE FUNCIONES</v>
          </cell>
          <cell r="H469">
            <v>1353441.87</v>
          </cell>
          <cell r="I469">
            <v>1353.4418700000001</v>
          </cell>
        </row>
        <row r="470">
          <cell r="A470" t="str">
            <v>5.1.1.04.01.</v>
          </cell>
          <cell r="B470" t="str">
            <v>CONTRIBUCION PATRONAL AL SEG.DE SALUD DE LA CAJA COS</v>
          </cell>
          <cell r="C470">
            <v>51584919.299999997</v>
          </cell>
          <cell r="D470">
            <v>51584.919299999994</v>
          </cell>
          <cell r="F470" t="str">
            <v>5.1.1.02.02.00.0.99999</v>
          </cell>
          <cell r="G470" t="str">
            <v>RECARGO DE FUNCIONES</v>
          </cell>
          <cell r="H470">
            <v>1353441.87</v>
          </cell>
          <cell r="I470">
            <v>1353.4418700000001</v>
          </cell>
        </row>
        <row r="471">
          <cell r="A471" t="str">
            <v>5.1.1.04.01.00.</v>
          </cell>
          <cell r="B471" t="str">
            <v>CONTRIBUCION PATRONAL AL SEG.DE SALUD DE LA CAJA C</v>
          </cell>
          <cell r="C471">
            <v>51584919.299999997</v>
          </cell>
          <cell r="D471">
            <v>51584.919299999994</v>
          </cell>
          <cell r="F471" t="str">
            <v>5.1.1.02.04.</v>
          </cell>
          <cell r="G471" t="str">
            <v>COMPENSACIÓN DE VACACIONES</v>
          </cell>
          <cell r="H471">
            <v>0</v>
          </cell>
          <cell r="I471">
            <v>0</v>
          </cell>
        </row>
        <row r="472">
          <cell r="A472" t="str">
            <v>5.1.1.04.01.00.0.</v>
          </cell>
          <cell r="B472" t="str">
            <v>CONTRIBUCION PATRONAL AL SEG.DE SALUD DE LA CAJA</v>
          </cell>
          <cell r="C472">
            <v>51584919.299999997</v>
          </cell>
          <cell r="D472">
            <v>51584.919299999994</v>
          </cell>
          <cell r="F472" t="str">
            <v>5.1.1.02.04.00.</v>
          </cell>
          <cell r="G472" t="str">
            <v>COMPENSACIÓN DE VACACIONES</v>
          </cell>
          <cell r="H472">
            <v>0</v>
          </cell>
          <cell r="I472">
            <v>0</v>
          </cell>
        </row>
        <row r="473">
          <cell r="A473" t="str">
            <v>5.1.1.04.01.00.0.99999</v>
          </cell>
          <cell r="B473" t="str">
            <v>CONTRIBUCION PATRONAL AL SEG.DE SALUD DE LA CA</v>
          </cell>
          <cell r="C473">
            <v>51584919.299999997</v>
          </cell>
          <cell r="D473">
            <v>51584.919299999994</v>
          </cell>
          <cell r="F473" t="str">
            <v>5.1.1.02.04.00.0.</v>
          </cell>
          <cell r="G473" t="str">
            <v>COMPENSACIÓN DE VACACIONES</v>
          </cell>
          <cell r="H473">
            <v>0</v>
          </cell>
          <cell r="I473">
            <v>0</v>
          </cell>
        </row>
        <row r="474">
          <cell r="A474" t="str">
            <v>5.1.1.04.03.</v>
          </cell>
          <cell r="B474" t="str">
            <v>CONTRIBUCION PATRONAL AL INSTITUTO NACIONAL DE APREN</v>
          </cell>
          <cell r="C474">
            <v>5271942.7</v>
          </cell>
          <cell r="D474">
            <v>5271.9427000000005</v>
          </cell>
          <cell r="F474" t="str">
            <v>5.1.1.02.04.00.0.99999</v>
          </cell>
          <cell r="G474" t="str">
            <v>COMPENSACIÓN DE VACACIONES</v>
          </cell>
          <cell r="H474">
            <v>0</v>
          </cell>
          <cell r="I474">
            <v>0</v>
          </cell>
        </row>
        <row r="475">
          <cell r="A475" t="str">
            <v>5.1.1.04.03.00.</v>
          </cell>
          <cell r="B475" t="str">
            <v>CONTRIBUCION PATRONAL AL INSTITUTO NACIONAL DE APR</v>
          </cell>
          <cell r="C475">
            <v>5271942.7</v>
          </cell>
          <cell r="D475">
            <v>5271.9427000000005</v>
          </cell>
          <cell r="F475" t="str">
            <v>5.1.1.03.</v>
          </cell>
          <cell r="G475" t="str">
            <v>INCENTIVOS SALARIALES</v>
          </cell>
          <cell r="H475">
            <v>152588461.66</v>
          </cell>
          <cell r="I475">
            <v>152588.46166</v>
          </cell>
        </row>
        <row r="476">
          <cell r="A476" t="str">
            <v>5.1.1.04.03.00.0.</v>
          </cell>
          <cell r="B476" t="str">
            <v>CONTRIBUCION PATRONAL AL INSTITUTO NACIONAL DE A</v>
          </cell>
          <cell r="C476">
            <v>5271942.7</v>
          </cell>
          <cell r="D476">
            <v>5271.9427000000005</v>
          </cell>
          <cell r="F476" t="str">
            <v>5.1.1.03.01.</v>
          </cell>
          <cell r="G476" t="str">
            <v>RETRIBUCION POR AÑOS SERVIDOS</v>
          </cell>
          <cell r="H476">
            <v>51494728.799999997</v>
          </cell>
          <cell r="I476">
            <v>51494.728799999997</v>
          </cell>
        </row>
        <row r="477">
          <cell r="A477" t="str">
            <v>5.1.1.04.03.00.0.99999</v>
          </cell>
          <cell r="B477" t="str">
            <v>CONTRIBUCION PATRONAL AL INSTITUTO NACIONAL DE</v>
          </cell>
          <cell r="C477">
            <v>5271942.7</v>
          </cell>
          <cell r="D477">
            <v>5271.9427000000005</v>
          </cell>
          <cell r="F477" t="str">
            <v>5.1.1.03.01.00.</v>
          </cell>
          <cell r="G477" t="str">
            <v>RETRIBUCION POR AÑOS SERVIDOS</v>
          </cell>
          <cell r="H477">
            <v>51494728.799999997</v>
          </cell>
          <cell r="I477">
            <v>51494.728799999997</v>
          </cell>
        </row>
        <row r="478">
          <cell r="A478" t="str">
            <v>5.1.1.04.05.</v>
          </cell>
          <cell r="B478" t="str">
            <v>CONTRIBUCION PATRONAL AL BANCO POPULAR Y DE DESARROL</v>
          </cell>
          <cell r="C478">
            <v>1757314.43</v>
          </cell>
          <cell r="D478">
            <v>1757.3144299999999</v>
          </cell>
          <cell r="F478" t="str">
            <v>5.1.1.03.01.00.0.</v>
          </cell>
          <cell r="G478" t="str">
            <v>RETRIBUCION POR AÑOS SERVIDOS</v>
          </cell>
          <cell r="H478">
            <v>51494728.799999997</v>
          </cell>
          <cell r="I478">
            <v>51494.728799999997</v>
          </cell>
        </row>
        <row r="479">
          <cell r="A479" t="str">
            <v>5.1.1.04.05.00.</v>
          </cell>
          <cell r="B479" t="str">
            <v>CONTRIBUCION PATRONAL AL BANCO POPULAR Y DE DESARR</v>
          </cell>
          <cell r="C479">
            <v>1757314.43</v>
          </cell>
          <cell r="D479">
            <v>1757.3144299999999</v>
          </cell>
          <cell r="F479" t="str">
            <v>5.1.1.03.01.00.0.99999</v>
          </cell>
          <cell r="G479" t="str">
            <v>RETRIBUCION POR AÑOS SERVIDOS</v>
          </cell>
          <cell r="H479">
            <v>51494728.799999997</v>
          </cell>
          <cell r="I479">
            <v>51494.728799999997</v>
          </cell>
        </row>
        <row r="480">
          <cell r="A480" t="str">
            <v>5.1.1.04.05.00.0.</v>
          </cell>
          <cell r="B480" t="str">
            <v>CONTRIBUCION PATRONAL AL BANCO POPULAR Y DE DESA</v>
          </cell>
          <cell r="C480">
            <v>1757314.43</v>
          </cell>
          <cell r="D480">
            <v>1757.3144299999999</v>
          </cell>
          <cell r="F480" t="str">
            <v>5.1.1.03.02.</v>
          </cell>
          <cell r="G480" t="str">
            <v>RESTRICCION AL EJERCICIO LIBERAL DE LA PROFESION</v>
          </cell>
          <cell r="H480">
            <v>55058355.649999999</v>
          </cell>
          <cell r="I480">
            <v>55058.355649999998</v>
          </cell>
        </row>
        <row r="481">
          <cell r="A481" t="str">
            <v>5.1.1.04.05.00.0.99999</v>
          </cell>
          <cell r="B481" t="str">
            <v>CONTRIBUCION PATRONAL AL BANCO POPULAR Y DE DE</v>
          </cell>
          <cell r="C481">
            <v>1757314.43</v>
          </cell>
          <cell r="D481">
            <v>1757.3144299999999</v>
          </cell>
          <cell r="F481" t="str">
            <v>5.1.1.03.02.01.</v>
          </cell>
          <cell r="G481" t="str">
            <v>DEDICACION EXCLUSIVA</v>
          </cell>
          <cell r="H481">
            <v>55058355.649999999</v>
          </cell>
          <cell r="I481">
            <v>55058.355649999998</v>
          </cell>
        </row>
        <row r="482">
          <cell r="A482" t="str">
            <v>5.1.1.04.99.</v>
          </cell>
          <cell r="B482" t="str">
            <v>OTRAS CONTRIBUCIONES PATRONALES AL DESARROLLO Y LA SEGURIDAD SOCIAL</v>
          </cell>
          <cell r="C482">
            <v>17573141.789999999</v>
          </cell>
          <cell r="D482">
            <v>17573.141789999998</v>
          </cell>
          <cell r="F482" t="str">
            <v>5.1.1.03.02.01.0.</v>
          </cell>
          <cell r="G482" t="str">
            <v>DEDICACION EXCLUSIVA</v>
          </cell>
          <cell r="H482">
            <v>55058355.649999999</v>
          </cell>
          <cell r="I482">
            <v>55058.355649999998</v>
          </cell>
        </row>
        <row r="483">
          <cell r="A483" t="str">
            <v>5.1.1.04.99.00.</v>
          </cell>
          <cell r="B483" t="str">
            <v>OTRAS CONTRIBUCIONES PATRONALES AL DESARROLLO Y LA SEGURIDAD SOCIAL</v>
          </cell>
          <cell r="C483">
            <v>17573141.789999999</v>
          </cell>
          <cell r="D483">
            <v>17573.141789999998</v>
          </cell>
          <cell r="F483" t="str">
            <v>5.1.1.03.02.01.0.99999</v>
          </cell>
          <cell r="G483" t="str">
            <v>DEDICACION EXCLUSIVA</v>
          </cell>
          <cell r="H483">
            <v>55058355.649999999</v>
          </cell>
          <cell r="I483">
            <v>55058.355649999998</v>
          </cell>
        </row>
        <row r="484">
          <cell r="A484" t="str">
            <v>5.1.1.04.99.00.0.</v>
          </cell>
          <cell r="B484" t="str">
            <v>OTRAS CONTRIBUCIONES PATRONALES AL DESARROLLO Y LA SEGURIDAD SOCIAL</v>
          </cell>
          <cell r="C484">
            <v>17573141.789999999</v>
          </cell>
          <cell r="D484">
            <v>17573.141789999998</v>
          </cell>
          <cell r="F484" t="str">
            <v>5.1.1.03.03.</v>
          </cell>
          <cell r="G484" t="str">
            <v>DECIMOTERCER MES</v>
          </cell>
          <cell r="H484">
            <v>28504139.949999999</v>
          </cell>
          <cell r="I484">
            <v>28504.139950000001</v>
          </cell>
        </row>
        <row r="485">
          <cell r="A485" t="str">
            <v>5.1.1.04.99.00.0.99999</v>
          </cell>
          <cell r="B485" t="str">
            <v>OTRAS CONTRIBUCIONES PATRONALES AL DESARROLLO Y LA SEGURIDAD SOCIAL</v>
          </cell>
          <cell r="C485">
            <v>17573141.789999999</v>
          </cell>
          <cell r="D485">
            <v>17573.141789999998</v>
          </cell>
          <cell r="F485" t="str">
            <v>5.1.1.03.03.00.</v>
          </cell>
          <cell r="G485" t="str">
            <v>DECIMOTERCER MES</v>
          </cell>
          <cell r="H485">
            <v>28504139.949999999</v>
          </cell>
          <cell r="I485">
            <v>28504.139950000001</v>
          </cell>
        </row>
        <row r="486">
          <cell r="A486" t="str">
            <v>5.1.1.05.</v>
          </cell>
          <cell r="B486" t="str">
            <v>CONTRIBUCIONES PATR.A FONDOS DE PENS.Y A OTROS FONDOS</v>
          </cell>
          <cell r="C486">
            <v>31613366.34</v>
          </cell>
          <cell r="D486">
            <v>31613.36634</v>
          </cell>
          <cell r="F486" t="str">
            <v>5.1.1.03.03.00.0.</v>
          </cell>
          <cell r="G486" t="str">
            <v>DECIMOTERCER MES</v>
          </cell>
          <cell r="H486">
            <v>28504139.949999999</v>
          </cell>
          <cell r="I486">
            <v>28504.139950000001</v>
          </cell>
        </row>
        <row r="487">
          <cell r="A487" t="str">
            <v>5.1.1.05.02.</v>
          </cell>
          <cell r="B487" t="str">
            <v>APORTE PATRONAL AL REGIMEN OBLIGATORIO DE PENSIONES</v>
          </cell>
          <cell r="C487">
            <v>10518562.51</v>
          </cell>
          <cell r="D487">
            <v>10518.56251</v>
          </cell>
          <cell r="F487" t="str">
            <v>5.1.1.03.03.00.0.99999</v>
          </cell>
          <cell r="G487" t="str">
            <v>DECIMOTERCER MES</v>
          </cell>
          <cell r="H487">
            <v>28504139.949999999</v>
          </cell>
          <cell r="I487">
            <v>28504.139950000001</v>
          </cell>
        </row>
        <row r="488">
          <cell r="A488" t="str">
            <v>5.1.1.05.02.00.</v>
          </cell>
          <cell r="B488" t="str">
            <v>APORTE PATRONAL AL REGIMEN OBLIGATORIO DE PENSIONES</v>
          </cell>
          <cell r="C488">
            <v>10518562.51</v>
          </cell>
          <cell r="D488">
            <v>10518.56251</v>
          </cell>
          <cell r="F488" t="str">
            <v>5.1.1.03.99.</v>
          </cell>
          <cell r="G488" t="str">
            <v>OTROS INCENTIVOS SALARIALES</v>
          </cell>
          <cell r="H488">
            <v>17531237.260000002</v>
          </cell>
          <cell r="I488">
            <v>17531.237260000002</v>
          </cell>
        </row>
        <row r="489">
          <cell r="A489" t="str">
            <v>5.1.1.05.02.00.0.</v>
          </cell>
          <cell r="B489" t="str">
            <v>APORTE PATRONAL AL REGIMEN OBLIGATORIO DE PENSIONES</v>
          </cell>
          <cell r="C489">
            <v>10518562.51</v>
          </cell>
          <cell r="D489">
            <v>10518.56251</v>
          </cell>
          <cell r="F489" t="str">
            <v>5.1.1.03.99.01.</v>
          </cell>
          <cell r="G489" t="str">
            <v>RECONOCIMIENTO CARRERA PROFESIONAL</v>
          </cell>
          <cell r="H489">
            <v>16998062.260000002</v>
          </cell>
          <cell r="I489">
            <v>16998.062260000002</v>
          </cell>
        </row>
        <row r="490">
          <cell r="A490" t="str">
            <v>5.1.1.05.02.00.0.99999</v>
          </cell>
          <cell r="B490" t="str">
            <v>APORTE PATRONAL AL REGIMEN OBLIGATORIO DE PENSIONES</v>
          </cell>
          <cell r="C490">
            <v>10518562.51</v>
          </cell>
          <cell r="D490">
            <v>10518.56251</v>
          </cell>
          <cell r="F490" t="str">
            <v>5.1.1.03.99.01.0.</v>
          </cell>
          <cell r="G490" t="str">
            <v>RECONOCIMIENTO CARRERA PROFESIONAL</v>
          </cell>
          <cell r="H490">
            <v>16998062.260000002</v>
          </cell>
          <cell r="I490">
            <v>16998.062260000002</v>
          </cell>
        </row>
        <row r="491">
          <cell r="A491" t="str">
            <v>5.1.1.05.03.</v>
          </cell>
          <cell r="B491" t="str">
            <v>APORTE PATRONAL AL FONDO DE CAPITALIZACION LABORAL</v>
          </cell>
          <cell r="C491">
            <v>5271942.7</v>
          </cell>
          <cell r="D491">
            <v>5271.9427000000005</v>
          </cell>
          <cell r="F491" t="str">
            <v>5.1.1.03.99.01.0.99999</v>
          </cell>
          <cell r="G491" t="str">
            <v>RECONOCIMIENTO CARRERA PROFESIONAL</v>
          </cell>
          <cell r="H491">
            <v>16998062.260000002</v>
          </cell>
          <cell r="I491">
            <v>16998.062260000002</v>
          </cell>
        </row>
        <row r="492">
          <cell r="A492" t="str">
            <v>5.1.1.05.03.00.</v>
          </cell>
          <cell r="B492" t="str">
            <v>APORTE PATRONAL AL FONDO DE CAPITALIZACION LABORAL</v>
          </cell>
          <cell r="C492">
            <v>5271942.7</v>
          </cell>
          <cell r="D492">
            <v>5271.9427000000005</v>
          </cell>
          <cell r="F492" t="str">
            <v>5.1.1.03.99.99.</v>
          </cell>
          <cell r="G492" t="str">
            <v>OTROS INCENTIVOS SALARIALES VARIOS</v>
          </cell>
          <cell r="H492">
            <v>533175</v>
          </cell>
          <cell r="I492">
            <v>533.17499999999995</v>
          </cell>
        </row>
        <row r="493">
          <cell r="A493" t="str">
            <v>5.1.1.05.03.00.0.</v>
          </cell>
          <cell r="B493" t="str">
            <v>APORTE PATRONAL AL FONDO DE CAPITALIZACION LABOR</v>
          </cell>
          <cell r="C493">
            <v>5271942.7</v>
          </cell>
          <cell r="D493">
            <v>5271.9427000000005</v>
          </cell>
          <cell r="F493" t="str">
            <v>5.1.1.03.99.99.0.</v>
          </cell>
          <cell r="G493" t="str">
            <v>OTROS INCENTIVOS SALARIALES VARIOS</v>
          </cell>
          <cell r="H493">
            <v>533175</v>
          </cell>
          <cell r="I493">
            <v>533.17499999999995</v>
          </cell>
        </row>
        <row r="494">
          <cell r="A494" t="str">
            <v>5.1.1.05.03.00.0.99999</v>
          </cell>
          <cell r="B494" t="str">
            <v>APORTE PATRONAL AL FONDO DE CAPITALIZACION LAB</v>
          </cell>
          <cell r="C494">
            <v>5271942.7</v>
          </cell>
          <cell r="D494">
            <v>5271.9427000000005</v>
          </cell>
          <cell r="F494" t="str">
            <v>5.1.1.03.99.99.0.99999</v>
          </cell>
          <cell r="G494" t="str">
            <v>OTROS INCENTIVOS SALARIALES VARIOS</v>
          </cell>
          <cell r="H494">
            <v>533175</v>
          </cell>
          <cell r="I494">
            <v>533.17499999999995</v>
          </cell>
        </row>
        <row r="495">
          <cell r="A495" t="str">
            <v>5.1.1.05.05.</v>
          </cell>
          <cell r="B495" t="str">
            <v>CONTRIBUCION PATRONAL A OTROS FONDOS ADMINISTRADOS POR ENTES PRIVADOS</v>
          </cell>
          <cell r="C495">
            <v>15822861.130000001</v>
          </cell>
          <cell r="D495">
            <v>15822.861130000001</v>
          </cell>
          <cell r="F495" t="str">
            <v>5.1.1.04.</v>
          </cell>
          <cell r="G495" t="str">
            <v>CONTRIBUCIONES PATRONALES AL DESARROLLO Y LA SEGURIDAD</v>
          </cell>
          <cell r="H495">
            <v>74539362.019999996</v>
          </cell>
          <cell r="I495">
            <v>74539.36202</v>
          </cell>
        </row>
        <row r="496">
          <cell r="A496" t="str">
            <v>5.1.1.05.05.00.</v>
          </cell>
          <cell r="B496" t="str">
            <v>CONTRIBUCION PATRONAL A OTROS FONDOS ADMINISTRADOS POR ENTES PRIVADOS</v>
          </cell>
          <cell r="C496">
            <v>15822861.130000001</v>
          </cell>
          <cell r="D496">
            <v>15822.861130000001</v>
          </cell>
          <cell r="F496" t="str">
            <v>5.1.1.04.01.</v>
          </cell>
          <cell r="G496" t="str">
            <v>CONTRIBUCION PATRONAL AL SEG.DE SALUD DE LA CAJA COS</v>
          </cell>
          <cell r="H496">
            <v>50438703.869999997</v>
          </cell>
          <cell r="I496">
            <v>50438.703869999998</v>
          </cell>
        </row>
        <row r="497">
          <cell r="A497" t="str">
            <v>5.1.1.05.05.00.0.</v>
          </cell>
          <cell r="B497" t="str">
            <v>CONTRIBUCION PATRONAL A OTROS FONDOS ADMINISTRADOS POR ENTES PRIVADOS</v>
          </cell>
          <cell r="C497">
            <v>15822861.130000001</v>
          </cell>
          <cell r="D497">
            <v>15822.861130000001</v>
          </cell>
          <cell r="F497" t="str">
            <v>5.1.1.04.01.00.</v>
          </cell>
          <cell r="G497" t="str">
            <v>CONTRIBUCION PATRONAL AL SEG.DE SALUD DE LA CAJA C</v>
          </cell>
          <cell r="H497">
            <v>50438703.869999997</v>
          </cell>
          <cell r="I497">
            <v>50438.703869999998</v>
          </cell>
        </row>
        <row r="498">
          <cell r="A498" t="str">
            <v>5.1.1.05.05.00.0.99999</v>
          </cell>
          <cell r="B498" t="str">
            <v>CONTRIBUCION PATRONAL A OTROS FONDOS ADMINISTRADOS POR ENTES PRIVADOS</v>
          </cell>
          <cell r="C498">
            <v>15822861.130000001</v>
          </cell>
          <cell r="D498">
            <v>15822.861130000001</v>
          </cell>
          <cell r="F498" t="str">
            <v>5.1.1.04.01.00.0.</v>
          </cell>
          <cell r="G498" t="str">
            <v>CONTRIBUCION PATRONAL AL SEG.DE SALUD DE LA CAJA</v>
          </cell>
          <cell r="H498">
            <v>50438703.869999997</v>
          </cell>
          <cell r="I498">
            <v>50438.703869999998</v>
          </cell>
        </row>
        <row r="499">
          <cell r="A499" t="str">
            <v>5.1.2.</v>
          </cell>
          <cell r="B499" t="str">
            <v>SERVICIOS</v>
          </cell>
          <cell r="C499">
            <v>28145568.77</v>
          </cell>
          <cell r="D499">
            <v>28145.568769999998</v>
          </cell>
          <cell r="F499" t="str">
            <v>5.1.1.04.01.00.0.99999</v>
          </cell>
          <cell r="G499" t="str">
            <v>CONTRIBUCION PATRONAL AL SEG.DE SALUD DE LA CA</v>
          </cell>
          <cell r="H499">
            <v>50438703.869999997</v>
          </cell>
          <cell r="I499">
            <v>50438.703869999998</v>
          </cell>
        </row>
        <row r="500">
          <cell r="A500" t="str">
            <v>5.1.2.01.</v>
          </cell>
          <cell r="B500" t="str">
            <v>ALQUILERES Y DERECHOS SOBRE BIENES</v>
          </cell>
          <cell r="C500">
            <v>76603.72</v>
          </cell>
          <cell r="D500">
            <v>76.603719999999996</v>
          </cell>
          <cell r="F500" t="str">
            <v>5.1.1.04.03.</v>
          </cell>
          <cell r="G500" t="str">
            <v>CONTRIBUCION PATRONAL AL INSTITUTO NACIONAL DE APREN</v>
          </cell>
          <cell r="H500">
            <v>5159570</v>
          </cell>
          <cell r="I500">
            <v>5159.57</v>
          </cell>
        </row>
        <row r="501">
          <cell r="A501" t="str">
            <v>5.1.2.01.05.</v>
          </cell>
          <cell r="B501" t="str">
            <v>DERECHOS O REGALÍAS SOBRE BIENES INTANGIBLES</v>
          </cell>
          <cell r="C501">
            <v>76603.72</v>
          </cell>
          <cell r="D501">
            <v>76.603719999999996</v>
          </cell>
          <cell r="F501" t="str">
            <v>5.1.1.04.03.00.</v>
          </cell>
          <cell r="G501" t="str">
            <v>CONTRIBUCION PATRONAL AL INSTITUTO NACIONAL DE APR</v>
          </cell>
          <cell r="H501">
            <v>5159570</v>
          </cell>
          <cell r="I501">
            <v>5159.57</v>
          </cell>
        </row>
        <row r="502">
          <cell r="A502" t="str">
            <v>5.1.2.01.05.00.</v>
          </cell>
          <cell r="B502" t="str">
            <v>DERECHOS O REGALÍAS SOBRE BIENES INTANGIBLES</v>
          </cell>
          <cell r="C502">
            <v>76603.72</v>
          </cell>
          <cell r="D502">
            <v>76.603719999999996</v>
          </cell>
          <cell r="F502" t="str">
            <v>5.1.1.04.03.00.0.</v>
          </cell>
          <cell r="G502" t="str">
            <v>CONTRIBUCION PATRONAL AL INSTITUTO NACIONAL DE A</v>
          </cell>
          <cell r="H502">
            <v>5159570</v>
          </cell>
          <cell r="I502">
            <v>5159.57</v>
          </cell>
        </row>
        <row r="503">
          <cell r="A503" t="str">
            <v>5.1.2.01.05.00.0.</v>
          </cell>
          <cell r="B503" t="str">
            <v>DERECHOS O REGALÍAS SOBRE BIENES INTANGIBLES</v>
          </cell>
          <cell r="C503">
            <v>76603.72</v>
          </cell>
          <cell r="D503">
            <v>76.603719999999996</v>
          </cell>
          <cell r="F503" t="str">
            <v>5.1.1.04.03.00.0.99999</v>
          </cell>
          <cell r="G503" t="str">
            <v>CONTRIBUCION PATRONAL AL INSTITUTO NACIONAL DE</v>
          </cell>
          <cell r="H503">
            <v>5159570</v>
          </cell>
          <cell r="I503">
            <v>5159.57</v>
          </cell>
        </row>
        <row r="504">
          <cell r="A504" t="str">
            <v>5.1.2.01.05.00.0.99999</v>
          </cell>
          <cell r="B504" t="str">
            <v>APLICACIONES INFORMÁTICAS</v>
          </cell>
          <cell r="C504">
            <v>76603.72</v>
          </cell>
          <cell r="D504">
            <v>76.603719999999996</v>
          </cell>
          <cell r="F504" t="str">
            <v>5.1.1.04.05.</v>
          </cell>
          <cell r="G504" t="str">
            <v>CONTRIBUCION PATRONAL AL BANCO POPULAR Y DE DESARROL</v>
          </cell>
          <cell r="H504">
            <v>1719857.11</v>
          </cell>
          <cell r="I504">
            <v>1719.8571100000001</v>
          </cell>
        </row>
        <row r="505">
          <cell r="A505" t="str">
            <v>5.1.2.02.</v>
          </cell>
          <cell r="B505" t="str">
            <v>SERVICIOS BASICOS</v>
          </cell>
          <cell r="C505">
            <v>6347500.6299999999</v>
          </cell>
          <cell r="D505">
            <v>6347.5006299999995</v>
          </cell>
          <cell r="F505" t="str">
            <v>5.1.1.04.05.00.</v>
          </cell>
          <cell r="G505" t="str">
            <v>CONTRIBUCION PATRONAL AL BANCO POPULAR Y DE DESARR</v>
          </cell>
          <cell r="H505">
            <v>1719857.11</v>
          </cell>
          <cell r="I505">
            <v>1719.8571100000001</v>
          </cell>
        </row>
        <row r="506">
          <cell r="A506" t="str">
            <v>5.1.2.02.01.</v>
          </cell>
          <cell r="B506" t="str">
            <v>AGUA Y ALCANTARILLADO</v>
          </cell>
          <cell r="C506">
            <v>547259</v>
          </cell>
          <cell r="D506">
            <v>547.25900000000001</v>
          </cell>
          <cell r="F506" t="str">
            <v>5.1.1.04.05.00.0.</v>
          </cell>
          <cell r="G506" t="str">
            <v>CONTRIBUCION PATRONAL AL BANCO POPULAR Y DE DESA</v>
          </cell>
          <cell r="H506">
            <v>1719857.11</v>
          </cell>
          <cell r="I506">
            <v>1719.8571100000001</v>
          </cell>
        </row>
        <row r="507">
          <cell r="A507" t="str">
            <v>5.1.2.02.01.00.</v>
          </cell>
          <cell r="B507" t="str">
            <v>AGUA Y ALCANTARILLADO</v>
          </cell>
          <cell r="C507">
            <v>547259</v>
          </cell>
          <cell r="D507">
            <v>547.25900000000001</v>
          </cell>
          <cell r="F507" t="str">
            <v>5.1.1.04.05.00.0.99999</v>
          </cell>
          <cell r="G507" t="str">
            <v>CONTRIBUCION PATRONAL AL BANCO POPULAR Y DE DE</v>
          </cell>
          <cell r="H507">
            <v>1719857.11</v>
          </cell>
          <cell r="I507">
            <v>1719.8571100000001</v>
          </cell>
        </row>
        <row r="508">
          <cell r="A508" t="str">
            <v>5.1.2.02.01.00.0.</v>
          </cell>
          <cell r="B508" t="str">
            <v>AGUA Y ALCANTARILLADO</v>
          </cell>
          <cell r="C508">
            <v>547259</v>
          </cell>
          <cell r="D508">
            <v>547.25900000000001</v>
          </cell>
          <cell r="F508" t="str">
            <v>5.1.1.04.99.</v>
          </cell>
          <cell r="G508" t="str">
            <v>OTRAS CONTRIBUCIONES PATRONALES AL DESARROLLO Y LA SEGURIDAD SOCIAL</v>
          </cell>
          <cell r="H508">
            <v>17221231.039999999</v>
          </cell>
          <cell r="I508">
            <v>17221.231039999999</v>
          </cell>
        </row>
        <row r="509">
          <cell r="A509" t="str">
            <v>5.1.2.02.01.00.0.99999</v>
          </cell>
          <cell r="B509" t="str">
            <v>AGUA Y ALCANTARILLADO</v>
          </cell>
          <cell r="C509">
            <v>547259</v>
          </cell>
          <cell r="D509">
            <v>547.25900000000001</v>
          </cell>
          <cell r="F509" t="str">
            <v>5.1.1.04.99.00.</v>
          </cell>
          <cell r="G509" t="str">
            <v>OTRAS CONTRIBUCIONES PATRONALES AL DESARROLLO Y LA SEGURIDAD SOCIAL</v>
          </cell>
          <cell r="H509">
            <v>17221231.039999999</v>
          </cell>
          <cell r="I509">
            <v>17221.231039999999</v>
          </cell>
        </row>
        <row r="510">
          <cell r="A510" t="str">
            <v>5.1.2.02.02.</v>
          </cell>
          <cell r="B510" t="str">
            <v>ENERGIA ELECTRICA</v>
          </cell>
          <cell r="C510">
            <v>2202765.25</v>
          </cell>
          <cell r="D510">
            <v>2202.7652499999999</v>
          </cell>
          <cell r="F510" t="str">
            <v>5.1.1.04.99.00.0.</v>
          </cell>
          <cell r="G510" t="str">
            <v>OTRAS CONTRIBUCIONES PATRONALES AL DESARROLLO Y LA SEGURIDAD SOCIAL</v>
          </cell>
          <cell r="H510">
            <v>17221231.039999999</v>
          </cell>
          <cell r="I510">
            <v>17221.231039999999</v>
          </cell>
        </row>
        <row r="511">
          <cell r="A511" t="str">
            <v>5.1.2.02.02.00.</v>
          </cell>
          <cell r="B511" t="str">
            <v>ENERGIA ELECTRICA</v>
          </cell>
          <cell r="C511">
            <v>2202765.25</v>
          </cell>
          <cell r="D511">
            <v>2202.7652499999999</v>
          </cell>
          <cell r="F511" t="str">
            <v>5.1.1.04.99.00.0.99999</v>
          </cell>
          <cell r="G511" t="str">
            <v>OTRAS CONTRIBUCIONES PATRONALES AL DESARROLLO Y LA SEGURIDAD SOCIAL</v>
          </cell>
          <cell r="H511">
            <v>17221231.039999999</v>
          </cell>
          <cell r="I511">
            <v>17221.231039999999</v>
          </cell>
        </row>
        <row r="512">
          <cell r="A512" t="str">
            <v>5.1.2.02.02.00.0.</v>
          </cell>
          <cell r="B512" t="str">
            <v>ENERGIA ELECTRICA</v>
          </cell>
          <cell r="C512">
            <v>2202765.25</v>
          </cell>
          <cell r="D512">
            <v>2202.7652499999999</v>
          </cell>
          <cell r="F512" t="str">
            <v>5.1.1.05.</v>
          </cell>
          <cell r="G512" t="str">
            <v>CONTRIBUCIONES PATR.A FONDOS DE PENS.Y A OTROS FONDOS</v>
          </cell>
          <cell r="H512">
            <v>31848404.52</v>
          </cell>
          <cell r="I512">
            <v>31848.40452</v>
          </cell>
        </row>
        <row r="513">
          <cell r="A513" t="str">
            <v>5.1.2.02.02.00.0.99999</v>
          </cell>
          <cell r="B513" t="str">
            <v>ENERGIA ELECTRICA</v>
          </cell>
          <cell r="C513">
            <v>2202765.25</v>
          </cell>
          <cell r="D513">
            <v>2202.7652499999999</v>
          </cell>
          <cell r="F513" t="str">
            <v>5.1.1.05.02.</v>
          </cell>
          <cell r="G513" t="str">
            <v>APORTE PATRONAL AL REGIMEN OBLIGATORIO DE PENSIONES</v>
          </cell>
          <cell r="H513">
            <v>10319141.050000001</v>
          </cell>
          <cell r="I513">
            <v>10319.14105</v>
          </cell>
        </row>
        <row r="514">
          <cell r="A514" t="str">
            <v>5.1.2.02.04.</v>
          </cell>
          <cell r="B514" t="str">
            <v>SERVICIOS DE TELECOMUNICACIONES</v>
          </cell>
          <cell r="C514">
            <v>3184365.38</v>
          </cell>
          <cell r="D514">
            <v>3184.3653799999997</v>
          </cell>
          <cell r="F514" t="str">
            <v>5.1.1.05.02.00.</v>
          </cell>
          <cell r="G514" t="str">
            <v>APORTE PATRONAL AL REGIMEN OBLIGATORIO DE PENSIONES</v>
          </cell>
          <cell r="H514">
            <v>10319141.050000001</v>
          </cell>
          <cell r="I514">
            <v>10319.14105</v>
          </cell>
        </row>
        <row r="515">
          <cell r="A515" t="str">
            <v>5.1.2.02.04.00.</v>
          </cell>
          <cell r="B515" t="str">
            <v>SERVICIOS DE TELECOMUNICACIONES</v>
          </cell>
          <cell r="C515">
            <v>3184365.38</v>
          </cell>
          <cell r="D515">
            <v>3184.3653799999997</v>
          </cell>
          <cell r="F515" t="str">
            <v>5.1.1.05.02.00.0.</v>
          </cell>
          <cell r="G515" t="str">
            <v>APORTE PATRONAL AL REGIMEN OBLIGATORIO DE PENSIONES</v>
          </cell>
          <cell r="H515">
            <v>10319141.050000001</v>
          </cell>
          <cell r="I515">
            <v>10319.14105</v>
          </cell>
        </row>
        <row r="516">
          <cell r="A516" t="str">
            <v>5.1.2.02.04.00.0.</v>
          </cell>
          <cell r="B516" t="str">
            <v>SERVICIOS DE TELECOMUNICACIONES</v>
          </cell>
          <cell r="C516">
            <v>3184365.38</v>
          </cell>
          <cell r="D516">
            <v>3184.3653799999997</v>
          </cell>
          <cell r="F516" t="str">
            <v>5.1.1.05.02.00.0.99999</v>
          </cell>
          <cell r="G516" t="str">
            <v>APORTE PATRONAL AL REGIMEN OBLIGATORIO DE PENSIONES</v>
          </cell>
          <cell r="H516">
            <v>10319141.050000001</v>
          </cell>
          <cell r="I516">
            <v>10319.14105</v>
          </cell>
        </row>
        <row r="517">
          <cell r="A517" t="str">
            <v>5.1.2.02.04.00.0.99999</v>
          </cell>
          <cell r="B517" t="str">
            <v>SERVICIOS DE TELECOMUNICACIONES</v>
          </cell>
          <cell r="C517">
            <v>3184365.38</v>
          </cell>
          <cell r="D517">
            <v>3184.3653799999997</v>
          </cell>
          <cell r="F517" t="str">
            <v>5.1.1.05.03.</v>
          </cell>
          <cell r="G517" t="str">
            <v>APORTE PATRONAL AL FONDO DE CAPITALIZACION LABORAL</v>
          </cell>
          <cell r="H517">
            <v>5159570</v>
          </cell>
          <cell r="I517">
            <v>5159.57</v>
          </cell>
        </row>
        <row r="518">
          <cell r="A518" t="str">
            <v>5.1.2.02.99.</v>
          </cell>
          <cell r="B518" t="str">
            <v>OTROS SERVICIOS BASICOS</v>
          </cell>
          <cell r="C518">
            <v>413111</v>
          </cell>
          <cell r="D518">
            <v>413.11099999999999</v>
          </cell>
          <cell r="F518" t="str">
            <v>5.1.1.05.03.00.</v>
          </cell>
          <cell r="G518" t="str">
            <v>APORTE PATRONAL AL FONDO DE CAPITALIZACION LABORAL</v>
          </cell>
          <cell r="H518">
            <v>5159570</v>
          </cell>
          <cell r="I518">
            <v>5159.57</v>
          </cell>
        </row>
        <row r="519">
          <cell r="A519" t="str">
            <v>5.1.2.02.99.00.</v>
          </cell>
          <cell r="B519" t="str">
            <v>OTROS SERVICIOS BASICOS</v>
          </cell>
          <cell r="C519">
            <v>413111</v>
          </cell>
          <cell r="D519">
            <v>413.11099999999999</v>
          </cell>
          <cell r="F519" t="str">
            <v>5.1.1.05.03.00.0.</v>
          </cell>
          <cell r="G519" t="str">
            <v>APORTE PATRONAL AL FONDO DE CAPITALIZACION LABOR</v>
          </cell>
          <cell r="H519">
            <v>5159570</v>
          </cell>
          <cell r="I519">
            <v>5159.57</v>
          </cell>
        </row>
        <row r="520">
          <cell r="A520" t="str">
            <v>5.1.2.02.99.00.0.</v>
          </cell>
          <cell r="B520" t="str">
            <v>OTROS SERVICIOS BASICOS</v>
          </cell>
          <cell r="C520">
            <v>413111</v>
          </cell>
          <cell r="D520">
            <v>413.11099999999999</v>
          </cell>
          <cell r="F520" t="str">
            <v>5.1.1.05.03.00.0.99999</v>
          </cell>
          <cell r="G520" t="str">
            <v>APORTE PATRONAL AL FONDO DE CAPITALIZACION LAB</v>
          </cell>
          <cell r="H520">
            <v>5159570</v>
          </cell>
          <cell r="I520">
            <v>5159.57</v>
          </cell>
        </row>
        <row r="521">
          <cell r="A521" t="str">
            <v>5.1.2.02.99.00.0.99999</v>
          </cell>
          <cell r="B521" t="str">
            <v>OTROS SERVICIOS BASICOS</v>
          </cell>
          <cell r="C521">
            <v>413111</v>
          </cell>
          <cell r="D521">
            <v>413.11099999999999</v>
          </cell>
          <cell r="F521" t="str">
            <v>5.1.1.05.05.</v>
          </cell>
          <cell r="G521" t="str">
            <v>CONTRIBUCION PATRONAL A OTROS FONDOS ADMINISTRADOS POR ENTES PRIVADOS</v>
          </cell>
          <cell r="H521">
            <v>16369693.470000001</v>
          </cell>
          <cell r="I521">
            <v>16369.69347</v>
          </cell>
        </row>
        <row r="522">
          <cell r="A522" t="str">
            <v>5.1.2.03.</v>
          </cell>
          <cell r="B522" t="str">
            <v>SERVICIOS COMERCIALES Y FINANCIEROS</v>
          </cell>
          <cell r="C522">
            <v>63280</v>
          </cell>
          <cell r="D522">
            <v>63.28</v>
          </cell>
          <cell r="F522" t="str">
            <v>5.1.1.05.05.00.</v>
          </cell>
          <cell r="G522" t="str">
            <v>CONTRIBUCION PATRONAL A OTROS FONDOS ADMINISTRADOS POR ENTES PRIVADOS</v>
          </cell>
          <cell r="H522">
            <v>16369693.470000001</v>
          </cell>
          <cell r="I522">
            <v>16369.69347</v>
          </cell>
        </row>
        <row r="523">
          <cell r="A523" t="str">
            <v>5.1.2.03.03.</v>
          </cell>
          <cell r="B523" t="str">
            <v>IMPRESIÓN, ENCUADERNACIÓN Y OTROS</v>
          </cell>
          <cell r="C523">
            <v>63280</v>
          </cell>
          <cell r="D523">
            <v>63.28</v>
          </cell>
          <cell r="F523" t="str">
            <v>5.1.1.05.05.00.0.</v>
          </cell>
          <cell r="G523" t="str">
            <v>CONTRIBUCION PATRONAL A OTROS FONDOS ADMINISTRADOS POR ENTES PRIVADOS</v>
          </cell>
          <cell r="H523">
            <v>16369693.470000001</v>
          </cell>
          <cell r="I523">
            <v>16369.69347</v>
          </cell>
        </row>
        <row r="524">
          <cell r="A524" t="str">
            <v>5.1.2.03.03.00.</v>
          </cell>
          <cell r="B524" t="str">
            <v>IMPRESIÓN, ENCUADERNACIÓN Y OTROS</v>
          </cell>
          <cell r="C524">
            <v>63280</v>
          </cell>
          <cell r="D524">
            <v>63.28</v>
          </cell>
          <cell r="F524" t="str">
            <v>5.1.1.05.05.00.0.99999</v>
          </cell>
          <cell r="G524" t="str">
            <v>CONTRIBUCION PATRONAL A OTROS FONDOS ADMINISTRADOS POR ENTES PRIVADOS</v>
          </cell>
          <cell r="H524">
            <v>16369693.470000001</v>
          </cell>
          <cell r="I524">
            <v>16369.69347</v>
          </cell>
        </row>
        <row r="525">
          <cell r="A525" t="str">
            <v>5.1.2.03.03.00.0.</v>
          </cell>
          <cell r="B525" t="str">
            <v>IMPRESIÓN, ENCUADERNACIÓN Y OTROS</v>
          </cell>
          <cell r="C525">
            <v>63280</v>
          </cell>
          <cell r="D525">
            <v>63.28</v>
          </cell>
          <cell r="F525" t="str">
            <v>5.1.2.</v>
          </cell>
          <cell r="G525" t="str">
            <v>SERVICIOS</v>
          </cell>
          <cell r="H525">
            <v>28560702.510000002</v>
          </cell>
          <cell r="I525">
            <v>28560.702510000003</v>
          </cell>
        </row>
        <row r="526">
          <cell r="A526" t="str">
            <v>5.1.2.03.03.00.0.99999</v>
          </cell>
          <cell r="B526" t="str">
            <v>IMPRESIÓN, ENCUADERNACIÓN Y OTROS</v>
          </cell>
          <cell r="C526">
            <v>63280</v>
          </cell>
          <cell r="D526">
            <v>63.28</v>
          </cell>
          <cell r="F526" t="str">
            <v>5.1.2.02.</v>
          </cell>
          <cell r="G526" t="str">
            <v>SERVICIOS BASICOS</v>
          </cell>
          <cell r="H526">
            <v>6115404.9800000004</v>
          </cell>
          <cell r="I526">
            <v>6115.4049800000003</v>
          </cell>
        </row>
        <row r="527">
          <cell r="A527" t="str">
            <v>5.1.2.03.07.</v>
          </cell>
          <cell r="B527" t="str">
            <v>SERVICIOS DE TRANSFERENCIA ELECTRÓNICA DE INFORMACIÓN</v>
          </cell>
          <cell r="C527">
            <v>0</v>
          </cell>
          <cell r="D527">
            <v>0</v>
          </cell>
          <cell r="F527" t="str">
            <v>5.1.2.02.01.</v>
          </cell>
          <cell r="G527" t="str">
            <v>AGUA Y ALCANTARILLADO</v>
          </cell>
          <cell r="H527">
            <v>193892</v>
          </cell>
          <cell r="I527">
            <v>193.892</v>
          </cell>
        </row>
        <row r="528">
          <cell r="A528" t="str">
            <v>5.1.2.03.07.00.</v>
          </cell>
          <cell r="B528" t="str">
            <v>SERVICIOS DE TRANSFERENCIA ELECTRÓNICA DE INFORMACIÓN</v>
          </cell>
          <cell r="C528">
            <v>0</v>
          </cell>
          <cell r="D528">
            <v>0</v>
          </cell>
          <cell r="F528" t="str">
            <v>5.1.2.02.01.00.</v>
          </cell>
          <cell r="G528" t="str">
            <v>AGUA Y ALCANTARILLADO</v>
          </cell>
          <cell r="H528">
            <v>193892</v>
          </cell>
          <cell r="I528">
            <v>193.892</v>
          </cell>
        </row>
        <row r="529">
          <cell r="A529" t="str">
            <v>5.1.2.03.07.00.0.</v>
          </cell>
          <cell r="B529" t="str">
            <v>SERVICIOS DE TRANSFERENCIA ELECTRÓNICA DE INFORMACIÓN</v>
          </cell>
          <cell r="C529">
            <v>0</v>
          </cell>
          <cell r="D529">
            <v>0</v>
          </cell>
          <cell r="F529" t="str">
            <v>5.1.2.02.01.00.0.</v>
          </cell>
          <cell r="G529" t="str">
            <v>AGUA Y ALCANTARILLADO</v>
          </cell>
          <cell r="H529">
            <v>193892</v>
          </cell>
          <cell r="I529">
            <v>193.892</v>
          </cell>
        </row>
        <row r="530">
          <cell r="A530" t="str">
            <v>5.1.2.03.07.00.0.99999</v>
          </cell>
          <cell r="B530" t="str">
            <v>SERVICIOS DE TRANSFERENCIA ELECTRÓNICA DE INFORMACIÓN</v>
          </cell>
          <cell r="C530">
            <v>0</v>
          </cell>
          <cell r="D530">
            <v>0</v>
          </cell>
          <cell r="F530" t="str">
            <v>5.1.2.02.01.00.0.99999</v>
          </cell>
          <cell r="G530" t="str">
            <v>AGUA Y ALCANTARILLADO</v>
          </cell>
          <cell r="H530">
            <v>193892</v>
          </cell>
          <cell r="I530">
            <v>193.892</v>
          </cell>
        </row>
        <row r="531">
          <cell r="A531" t="str">
            <v>5.1.2.04.</v>
          </cell>
          <cell r="B531" t="str">
            <v>SERVICIOS GENERALES</v>
          </cell>
          <cell r="C531">
            <v>14314353.15</v>
          </cell>
          <cell r="D531">
            <v>14314.353150000001</v>
          </cell>
          <cell r="F531" t="str">
            <v>5.1.2.02.02.</v>
          </cell>
          <cell r="G531" t="str">
            <v>ENERGIA ELECTRICA</v>
          </cell>
          <cell r="H531">
            <v>1874880</v>
          </cell>
          <cell r="I531">
            <v>1874.88</v>
          </cell>
        </row>
        <row r="532">
          <cell r="A532" t="str">
            <v>5.1.2.04.06.</v>
          </cell>
          <cell r="B532" t="str">
            <v>SERVICIOS GENERALES</v>
          </cell>
          <cell r="C532">
            <v>14314353.15</v>
          </cell>
          <cell r="D532">
            <v>14314.353150000001</v>
          </cell>
          <cell r="F532" t="str">
            <v>5.1.2.02.02.00.</v>
          </cell>
          <cell r="G532" t="str">
            <v>ENERGIA ELECTRICA</v>
          </cell>
          <cell r="H532">
            <v>1874880</v>
          </cell>
          <cell r="I532">
            <v>1874.88</v>
          </cell>
        </row>
        <row r="533">
          <cell r="A533" t="str">
            <v>5.1.2.04.06.00.</v>
          </cell>
          <cell r="B533" t="str">
            <v>SERVICIOS GENERALES</v>
          </cell>
          <cell r="C533">
            <v>14314353.15</v>
          </cell>
          <cell r="D533">
            <v>14314.353150000001</v>
          </cell>
          <cell r="F533" t="str">
            <v>5.1.2.02.02.00.0.</v>
          </cell>
          <cell r="G533" t="str">
            <v>ENERGIA ELECTRICA</v>
          </cell>
          <cell r="H533">
            <v>1874880</v>
          </cell>
          <cell r="I533">
            <v>1874.88</v>
          </cell>
        </row>
        <row r="534">
          <cell r="A534" t="str">
            <v>5.1.2.04.06.00.0.</v>
          </cell>
          <cell r="B534" t="str">
            <v>SERVICIOS GENERALES</v>
          </cell>
          <cell r="C534">
            <v>14314353.15</v>
          </cell>
          <cell r="D534">
            <v>14314.353150000001</v>
          </cell>
          <cell r="F534" t="str">
            <v>5.1.2.02.02.00.0.99999</v>
          </cell>
          <cell r="G534" t="str">
            <v>ENERGIA ELECTRICA</v>
          </cell>
          <cell r="H534">
            <v>1874880</v>
          </cell>
          <cell r="I534">
            <v>1874.88</v>
          </cell>
        </row>
        <row r="535">
          <cell r="A535" t="str">
            <v>5.1.2.04.06.00.0.99999</v>
          </cell>
          <cell r="B535" t="str">
            <v>SERVICIOS GENERALES</v>
          </cell>
          <cell r="C535">
            <v>14314353.15</v>
          </cell>
          <cell r="D535">
            <v>14314.353150000001</v>
          </cell>
          <cell r="F535" t="str">
            <v>5.1.2.02.03.</v>
          </cell>
          <cell r="G535" t="str">
            <v>CORREOS</v>
          </cell>
          <cell r="H535">
            <v>0</v>
          </cell>
          <cell r="I535">
            <v>0</v>
          </cell>
        </row>
        <row r="536">
          <cell r="A536" t="str">
            <v>5.1.2.04.99.</v>
          </cell>
          <cell r="B536" t="str">
            <v>OTROS SERVICIOS DE GESTIÓN Y APOYO</v>
          </cell>
          <cell r="C536">
            <v>0</v>
          </cell>
          <cell r="D536">
            <v>0</v>
          </cell>
          <cell r="F536" t="str">
            <v>5.1.2.02.03.00.</v>
          </cell>
          <cell r="G536" t="str">
            <v>CORREOS</v>
          </cell>
          <cell r="H536">
            <v>0</v>
          </cell>
          <cell r="I536">
            <v>0</v>
          </cell>
        </row>
        <row r="537">
          <cell r="A537" t="str">
            <v>5.1.2.04.99.00.</v>
          </cell>
          <cell r="B537" t="str">
            <v>OTROS SERVICIOS DE GESTIÓN Y APOYO</v>
          </cell>
          <cell r="C537">
            <v>0</v>
          </cell>
          <cell r="D537">
            <v>0</v>
          </cell>
          <cell r="F537" t="str">
            <v>5.1.2.02.03.00.0.</v>
          </cell>
          <cell r="G537" t="str">
            <v>CORREOS</v>
          </cell>
          <cell r="H537">
            <v>0</v>
          </cell>
          <cell r="I537">
            <v>0</v>
          </cell>
        </row>
        <row r="538">
          <cell r="A538" t="str">
            <v>5.1.2.04.99.00.0.</v>
          </cell>
          <cell r="B538" t="str">
            <v>OTROS SERVICIOS DE GESTIÓN Y APOYO</v>
          </cell>
          <cell r="C538">
            <v>0</v>
          </cell>
          <cell r="D538">
            <v>0</v>
          </cell>
          <cell r="F538" t="str">
            <v>5.1.2.02.03.00.0.99999</v>
          </cell>
          <cell r="G538" t="str">
            <v>CORREOS</v>
          </cell>
          <cell r="H538">
            <v>0</v>
          </cell>
          <cell r="I538">
            <v>0</v>
          </cell>
        </row>
        <row r="539">
          <cell r="A539" t="str">
            <v>5.1.2.04.99.00.0.99999</v>
          </cell>
          <cell r="B539" t="str">
            <v>OTROS SERVICIOS DE GESTIÓN Y APOYO</v>
          </cell>
          <cell r="C539">
            <v>0</v>
          </cell>
          <cell r="D539">
            <v>0</v>
          </cell>
          <cell r="F539" t="str">
            <v>5.1.2.02.04.</v>
          </cell>
          <cell r="G539" t="str">
            <v>SERVICIOS DE TELECOMUNICACIONES</v>
          </cell>
          <cell r="H539">
            <v>3633521.98</v>
          </cell>
          <cell r="I539">
            <v>3633.52198</v>
          </cell>
        </row>
        <row r="540">
          <cell r="A540" t="str">
            <v>5.1.2.05.</v>
          </cell>
          <cell r="B540" t="str">
            <v>GASTOS DE VIAJE Y TRANSPORTE</v>
          </cell>
          <cell r="C540">
            <v>17600</v>
          </cell>
          <cell r="D540">
            <v>17.600000000000001</v>
          </cell>
          <cell r="F540" t="str">
            <v>5.1.2.02.04.00.</v>
          </cell>
          <cell r="G540" t="str">
            <v>SERVICIOS DE TELECOMUNICACIONES</v>
          </cell>
          <cell r="H540">
            <v>3633521.98</v>
          </cell>
          <cell r="I540">
            <v>3633.52198</v>
          </cell>
        </row>
        <row r="541">
          <cell r="A541" t="str">
            <v>5.1.2.05.02.</v>
          </cell>
          <cell r="B541" t="str">
            <v>VIÁTICOS DENTRO DEL PAÍS</v>
          </cell>
          <cell r="C541">
            <v>17600</v>
          </cell>
          <cell r="D541">
            <v>17.600000000000001</v>
          </cell>
          <cell r="F541" t="str">
            <v>5.1.2.02.04.00.0.</v>
          </cell>
          <cell r="G541" t="str">
            <v>SERVICIOS DE TELECOMUNICACIONES</v>
          </cell>
          <cell r="H541">
            <v>3633521.98</v>
          </cell>
          <cell r="I541">
            <v>3633.52198</v>
          </cell>
        </row>
        <row r="542">
          <cell r="A542" t="str">
            <v>5.1.2.05.02.00.</v>
          </cell>
          <cell r="B542" t="str">
            <v>VIÁTICOS DENTRO DEL PAÍS</v>
          </cell>
          <cell r="C542">
            <v>17600</v>
          </cell>
          <cell r="D542">
            <v>17.600000000000001</v>
          </cell>
          <cell r="F542" t="str">
            <v>5.1.2.02.04.00.0.99999</v>
          </cell>
          <cell r="G542" t="str">
            <v>SERVICIOS DE TELECOMUNICACIONES</v>
          </cell>
          <cell r="H542">
            <v>3633521.98</v>
          </cell>
          <cell r="I542">
            <v>3633.52198</v>
          </cell>
        </row>
        <row r="543">
          <cell r="A543" t="str">
            <v>5.1.2.05.02.00.0.</v>
          </cell>
          <cell r="B543" t="str">
            <v>VIÁTICOS DENTRO DEL PAÍS</v>
          </cell>
          <cell r="C543">
            <v>17600</v>
          </cell>
          <cell r="D543">
            <v>17.600000000000001</v>
          </cell>
          <cell r="F543" t="str">
            <v>5.1.2.02.99.</v>
          </cell>
          <cell r="G543" t="str">
            <v>OTROS SERVICIOS BASICOS</v>
          </cell>
          <cell r="H543">
            <v>413111</v>
          </cell>
          <cell r="I543">
            <v>413.11099999999999</v>
          </cell>
        </row>
        <row r="544">
          <cell r="A544" t="str">
            <v>5.1.2.05.02.00.0.99999</v>
          </cell>
          <cell r="B544" t="str">
            <v>VIÁTICOS DENTRO DEL PAÍS</v>
          </cell>
          <cell r="C544">
            <v>17600</v>
          </cell>
          <cell r="D544">
            <v>17.600000000000001</v>
          </cell>
          <cell r="F544" t="str">
            <v>5.1.2.02.99.00.</v>
          </cell>
          <cell r="G544" t="str">
            <v>OTROS SERVICIOS BASICOS</v>
          </cell>
          <cell r="H544">
            <v>413111</v>
          </cell>
          <cell r="I544">
            <v>413.11099999999999</v>
          </cell>
        </row>
        <row r="545">
          <cell r="A545" t="str">
            <v>5.1.2.05.03.</v>
          </cell>
          <cell r="B545" t="str">
            <v>TRANSPORTE EN EL EXTERIOR</v>
          </cell>
          <cell r="C545">
            <v>0</v>
          </cell>
          <cell r="D545">
            <v>0</v>
          </cell>
          <cell r="F545" t="str">
            <v>5.1.2.02.99.00.0.</v>
          </cell>
          <cell r="G545" t="str">
            <v>OTROS SERVICIOS BASICOS</v>
          </cell>
          <cell r="H545">
            <v>413111</v>
          </cell>
          <cell r="I545">
            <v>413.11099999999999</v>
          </cell>
        </row>
        <row r="546">
          <cell r="A546" t="str">
            <v>5.1.2.05.03.00.</v>
          </cell>
          <cell r="B546" t="str">
            <v>TRANSPORTE EN EL EXTERIOR</v>
          </cell>
          <cell r="C546">
            <v>0</v>
          </cell>
          <cell r="D546">
            <v>0</v>
          </cell>
          <cell r="F546" t="str">
            <v>5.1.2.02.99.00.0.99999</v>
          </cell>
          <cell r="G546" t="str">
            <v>OTROS SERVICIOS BASICOS</v>
          </cell>
          <cell r="H546">
            <v>413111</v>
          </cell>
          <cell r="I546">
            <v>413.11099999999999</v>
          </cell>
        </row>
        <row r="547">
          <cell r="A547" t="str">
            <v>5.1.2.05.03.00.0.</v>
          </cell>
          <cell r="B547" t="str">
            <v>TRANSPORTE EN EL EXTERIOR</v>
          </cell>
          <cell r="C547">
            <v>0</v>
          </cell>
          <cell r="D547">
            <v>0</v>
          </cell>
          <cell r="F547" t="str">
            <v>5.1.2.03.</v>
          </cell>
          <cell r="G547" t="str">
            <v>SERVICIOS COMERCIALES Y FINANCIEROS</v>
          </cell>
          <cell r="H547">
            <v>1512882.88</v>
          </cell>
          <cell r="I547">
            <v>1512.8828799999999</v>
          </cell>
        </row>
        <row r="548">
          <cell r="A548" t="str">
            <v>5.1.2.05.03.00.0.99999</v>
          </cell>
          <cell r="B548" t="str">
            <v>TRANSPORTE EN EL EXTERIOR</v>
          </cell>
          <cell r="C548">
            <v>0</v>
          </cell>
          <cell r="D548">
            <v>0</v>
          </cell>
          <cell r="F548" t="str">
            <v>5.1.2.03.01.</v>
          </cell>
          <cell r="G548" t="str">
            <v>SERVICIOS DE INFORMACIÓN</v>
          </cell>
          <cell r="H548">
            <v>643787.1</v>
          </cell>
          <cell r="I548">
            <v>643.78710000000001</v>
          </cell>
        </row>
        <row r="549">
          <cell r="A549" t="str">
            <v>5.1.2.06.</v>
          </cell>
          <cell r="B549" t="str">
            <v>SEGUROS, REASEGUROS Y OTRAS OBLIGACIONES</v>
          </cell>
          <cell r="C549">
            <v>2547178.5099999998</v>
          </cell>
          <cell r="D549">
            <v>2547.1785099999997</v>
          </cell>
          <cell r="F549" t="str">
            <v>5.1.2.03.01.00.</v>
          </cell>
          <cell r="G549" t="str">
            <v>SERVICIOS DE INFORMACIÓN</v>
          </cell>
          <cell r="H549">
            <v>643787.1</v>
          </cell>
          <cell r="I549">
            <v>643.78710000000001</v>
          </cell>
        </row>
        <row r="550">
          <cell r="A550" t="str">
            <v>5.1.2.06.01.</v>
          </cell>
          <cell r="B550" t="str">
            <v>SEGUROS</v>
          </cell>
          <cell r="C550">
            <v>2547178.5099999998</v>
          </cell>
          <cell r="D550">
            <v>2547.1785099999997</v>
          </cell>
          <cell r="F550" t="str">
            <v>5.1.2.03.01.00.0.</v>
          </cell>
          <cell r="G550" t="str">
            <v>SERVICIOS DE INFORMACIÓN</v>
          </cell>
          <cell r="H550">
            <v>643787.1</v>
          </cell>
          <cell r="I550">
            <v>643.78710000000001</v>
          </cell>
        </row>
        <row r="551">
          <cell r="A551" t="str">
            <v>5.1.2.06.01.01.</v>
          </cell>
          <cell r="B551" t="str">
            <v>SEGUROS CONTRA RIESGOS DE TRABAJO</v>
          </cell>
          <cell r="C551">
            <v>1115600</v>
          </cell>
          <cell r="D551">
            <v>1115.5999999999999</v>
          </cell>
          <cell r="F551" t="str">
            <v>5.1.2.03.01.00.0.99999</v>
          </cell>
          <cell r="G551" t="str">
            <v>SERVICIOS DE INFORMACIÓN</v>
          </cell>
          <cell r="H551">
            <v>643787.1</v>
          </cell>
          <cell r="I551">
            <v>643.78710000000001</v>
          </cell>
        </row>
        <row r="552">
          <cell r="A552" t="str">
            <v>5.1.2.06.01.01.0.</v>
          </cell>
          <cell r="B552" t="str">
            <v>SEGUROS CONTRA RIESGOS DE TRABAJO</v>
          </cell>
          <cell r="C552">
            <v>1115600</v>
          </cell>
          <cell r="D552">
            <v>1115.5999999999999</v>
          </cell>
          <cell r="F552" t="str">
            <v>5.1.2.03.03.</v>
          </cell>
          <cell r="G552" t="str">
            <v>IMPRESIÓN, ENCUADERNACIÓN Y OTROS</v>
          </cell>
          <cell r="H552">
            <v>15820</v>
          </cell>
          <cell r="I552">
            <v>15.82</v>
          </cell>
        </row>
        <row r="553">
          <cell r="A553" t="str">
            <v>5.1.2.06.01.01.0.99999</v>
          </cell>
          <cell r="B553" t="str">
            <v>SEGUROS CONTRA RIESGOS DE TRABAJO</v>
          </cell>
          <cell r="C553">
            <v>1115600</v>
          </cell>
          <cell r="D553">
            <v>1115.5999999999999</v>
          </cell>
          <cell r="F553" t="str">
            <v>5.1.2.03.03.00.</v>
          </cell>
          <cell r="G553" t="str">
            <v>IMPRESIÓN, ENCUADERNACIÓN Y OTROS</v>
          </cell>
          <cell r="H553">
            <v>15820</v>
          </cell>
          <cell r="I553">
            <v>15.82</v>
          </cell>
        </row>
        <row r="554">
          <cell r="A554" t="str">
            <v>5.1.2.06.01.04.</v>
          </cell>
          <cell r="B554" t="str">
            <v>SEGUROS VOLUNTARIOS DE AUTOMOVILES</v>
          </cell>
          <cell r="C554">
            <v>381147</v>
          </cell>
          <cell r="D554">
            <v>381.14699999999999</v>
          </cell>
          <cell r="F554" t="str">
            <v>5.1.2.03.03.00.0.</v>
          </cell>
          <cell r="G554" t="str">
            <v>IMPRESIÓN, ENCUADERNACIÓN Y OTROS</v>
          </cell>
          <cell r="H554">
            <v>15820</v>
          </cell>
          <cell r="I554">
            <v>15.82</v>
          </cell>
        </row>
        <row r="555">
          <cell r="A555" t="str">
            <v>5.1.2.06.01.04.0.</v>
          </cell>
          <cell r="B555" t="str">
            <v>SEGUROS VOLUNTARIOS DE AUTOMOVILES</v>
          </cell>
          <cell r="C555">
            <v>381147</v>
          </cell>
          <cell r="D555">
            <v>381.14699999999999</v>
          </cell>
          <cell r="F555" t="str">
            <v>5.1.2.03.03.00.0.99999</v>
          </cell>
          <cell r="G555" t="str">
            <v>IMPRESIÓN, ENCUADERNACIÓN Y OTROS</v>
          </cell>
          <cell r="H555">
            <v>15820</v>
          </cell>
          <cell r="I555">
            <v>15.82</v>
          </cell>
        </row>
        <row r="556">
          <cell r="A556" t="str">
            <v>5.1.2.06.01.04.0.99999</v>
          </cell>
          <cell r="B556" t="str">
            <v>SEGUROS VOLUNTARIOS DE AUTOMOVILES</v>
          </cell>
          <cell r="C556">
            <v>381147</v>
          </cell>
          <cell r="D556">
            <v>381.14699999999999</v>
          </cell>
          <cell r="F556" t="str">
            <v>5.1.2.03.06.</v>
          </cell>
          <cell r="G556" t="str">
            <v>COMISIONES Y GASTOS POR SERVICIOS FINANCIEROS Y COMERCIALES</v>
          </cell>
          <cell r="H556">
            <v>853275.78</v>
          </cell>
          <cell r="I556">
            <v>853.27578000000005</v>
          </cell>
        </row>
        <row r="557">
          <cell r="A557" t="str">
            <v>5.1.2.06.01.08.</v>
          </cell>
          <cell r="B557" t="str">
            <v>SEGUROS DE EQUIPOS ELECTRONICOS</v>
          </cell>
          <cell r="C557">
            <v>174798</v>
          </cell>
          <cell r="D557">
            <v>174.798</v>
          </cell>
          <cell r="F557" t="str">
            <v>5.1.2.03.06.00.</v>
          </cell>
          <cell r="G557" t="str">
            <v>COMISIONES Y GASTOS POR SERVICIOS FINANCIEROS Y COMERCIALES</v>
          </cell>
          <cell r="H557">
            <v>853275.78</v>
          </cell>
          <cell r="I557">
            <v>853.27578000000005</v>
          </cell>
        </row>
        <row r="558">
          <cell r="A558" t="str">
            <v>5.1.2.06.01.08.0.</v>
          </cell>
          <cell r="B558" t="str">
            <v>SEGUROS DE EQUIPOS ELECTRONICOS</v>
          </cell>
          <cell r="C558">
            <v>174798</v>
          </cell>
          <cell r="D558">
            <v>174.798</v>
          </cell>
          <cell r="F558" t="str">
            <v>5.1.2.03.06.00.0.</v>
          </cell>
          <cell r="G558" t="str">
            <v>COMISIONES Y GASTOS POR SERVICIOS FINANCIEROS Y COMERCIALES</v>
          </cell>
          <cell r="H558">
            <v>853275.78</v>
          </cell>
          <cell r="I558">
            <v>853.27578000000005</v>
          </cell>
        </row>
        <row r="559">
          <cell r="A559" t="str">
            <v>5.1.2.06.01.08.0.99999</v>
          </cell>
          <cell r="B559" t="str">
            <v>SEGUROS DE EQUIPOS ELECTRONICOS</v>
          </cell>
          <cell r="C559">
            <v>174798</v>
          </cell>
          <cell r="D559">
            <v>174.798</v>
          </cell>
          <cell r="F559" t="str">
            <v>5.1.2.03.06.00.0.99999</v>
          </cell>
          <cell r="G559" t="str">
            <v>COMISIONES Y GASTOS POR SERVICIOS FINANCIEROS Y COMERCIALES</v>
          </cell>
          <cell r="H559">
            <v>853275.78</v>
          </cell>
          <cell r="I559">
            <v>853.27578000000005</v>
          </cell>
        </row>
        <row r="560">
          <cell r="A560" t="str">
            <v>5.1.2.06.01.09.</v>
          </cell>
          <cell r="B560" t="str">
            <v>SEGUROS CONTRA INCENDIOS,INUNDACIONES,TERREMOTOS Y</v>
          </cell>
          <cell r="C560">
            <v>875633.51</v>
          </cell>
          <cell r="D560">
            <v>875.63351</v>
          </cell>
          <cell r="F560" t="str">
            <v>5.1.2.04.</v>
          </cell>
          <cell r="G560" t="str">
            <v>SERVICIOS GENERALES</v>
          </cell>
          <cell r="H560">
            <v>17144611.199999999</v>
          </cell>
          <cell r="I560">
            <v>17144.611199999999</v>
          </cell>
        </row>
        <row r="561">
          <cell r="A561" t="str">
            <v>5.1.2.06.01.09.0.</v>
          </cell>
          <cell r="B561" t="str">
            <v>SEGUROS CONTRA INCENDIOS,INUNDACIONES,TERREMOTOS</v>
          </cell>
          <cell r="C561">
            <v>875633.51</v>
          </cell>
          <cell r="D561">
            <v>875.63351</v>
          </cell>
          <cell r="F561" t="str">
            <v>5.1.2.04.06.</v>
          </cell>
          <cell r="G561" t="str">
            <v>SERVICIOS GENERALES</v>
          </cell>
          <cell r="H561">
            <v>17144611.199999999</v>
          </cell>
          <cell r="I561">
            <v>17144.611199999999</v>
          </cell>
        </row>
        <row r="562">
          <cell r="A562" t="str">
            <v>5.1.2.06.01.09.0.99999</v>
          </cell>
          <cell r="B562" t="str">
            <v>SEGUROS CONTRA INCENDIOS,INUNDACIONES,TERREMOT</v>
          </cell>
          <cell r="C562">
            <v>875633.51</v>
          </cell>
          <cell r="D562">
            <v>875.63351</v>
          </cell>
          <cell r="F562" t="str">
            <v>5.1.2.04.06.00.</v>
          </cell>
          <cell r="G562" t="str">
            <v>SERVICIOS GENERALES</v>
          </cell>
          <cell r="H562">
            <v>17144611.199999999</v>
          </cell>
          <cell r="I562">
            <v>17144.611199999999</v>
          </cell>
        </row>
        <row r="563">
          <cell r="A563" t="str">
            <v>5.1.2.07.</v>
          </cell>
          <cell r="B563" t="str">
            <v>CAPACITACIÓN Y PROTOCOLO</v>
          </cell>
          <cell r="C563">
            <v>0</v>
          </cell>
          <cell r="D563">
            <v>0</v>
          </cell>
          <cell r="F563" t="str">
            <v>5.1.2.04.06.00.0.</v>
          </cell>
          <cell r="G563" t="str">
            <v>SERVICIOS GENERALES</v>
          </cell>
          <cell r="H563">
            <v>17144611.199999999</v>
          </cell>
          <cell r="I563">
            <v>17144.611199999999</v>
          </cell>
        </row>
        <row r="564">
          <cell r="A564" t="str">
            <v>5.1.2.07.01.</v>
          </cell>
          <cell r="B564" t="str">
            <v>ACTIVIDADES DE CAPACITACIÓN</v>
          </cell>
          <cell r="C564">
            <v>0</v>
          </cell>
          <cell r="D564">
            <v>0</v>
          </cell>
          <cell r="F564" t="str">
            <v>5.1.2.04.06.00.0.99999</v>
          </cell>
          <cell r="G564" t="str">
            <v>SERVICIOS GENERALES</v>
          </cell>
          <cell r="H564">
            <v>17144611.199999999</v>
          </cell>
          <cell r="I564">
            <v>17144.611199999999</v>
          </cell>
        </row>
        <row r="565">
          <cell r="A565" t="str">
            <v>5.1.2.07.01.00.</v>
          </cell>
          <cell r="B565" t="str">
            <v>ACTIVIDADES DE CAPACITACIÓN</v>
          </cell>
          <cell r="C565">
            <v>0</v>
          </cell>
          <cell r="D565">
            <v>0</v>
          </cell>
          <cell r="F565" t="str">
            <v>5.1.2.04.99.</v>
          </cell>
          <cell r="G565" t="str">
            <v>OTROS SERVICIOS DE GESTIÓN Y APOYO</v>
          </cell>
          <cell r="H565">
            <v>0</v>
          </cell>
          <cell r="I565">
            <v>0</v>
          </cell>
        </row>
        <row r="566">
          <cell r="A566" t="str">
            <v>5.1.2.07.01.00.0.</v>
          </cell>
          <cell r="B566" t="str">
            <v>ACTIVIDADES DE CAPACITACIÓN</v>
          </cell>
          <cell r="C566">
            <v>0</v>
          </cell>
          <cell r="D566">
            <v>0</v>
          </cell>
          <cell r="F566" t="str">
            <v>5.1.2.04.99.00.</v>
          </cell>
          <cell r="G566" t="str">
            <v>OTROS SERVICIOS DE GESTIÓN Y APOYO</v>
          </cell>
          <cell r="H566">
            <v>0</v>
          </cell>
          <cell r="I566">
            <v>0</v>
          </cell>
        </row>
        <row r="567">
          <cell r="A567" t="str">
            <v>5.1.2.07.01.00.0.99999</v>
          </cell>
          <cell r="B567" t="str">
            <v>ACTIVIDADES DE CAPACITACIÓN</v>
          </cell>
          <cell r="C567">
            <v>0</v>
          </cell>
          <cell r="D567">
            <v>0</v>
          </cell>
          <cell r="F567" t="str">
            <v>5.1.2.04.99.00.0.</v>
          </cell>
          <cell r="G567" t="str">
            <v>OTROS SERVICIOS DE GESTIÓN Y APOYO</v>
          </cell>
          <cell r="H567">
            <v>0</v>
          </cell>
          <cell r="I567">
            <v>0</v>
          </cell>
        </row>
        <row r="568">
          <cell r="A568" t="str">
            <v>5.1.2.08.</v>
          </cell>
          <cell r="B568" t="str">
            <v>MANTENIMIENTO Y REPARACIONES</v>
          </cell>
          <cell r="C568">
            <v>4779052.76</v>
          </cell>
          <cell r="D568">
            <v>4779.0527599999996</v>
          </cell>
          <cell r="F568" t="str">
            <v>5.1.2.04.99.00.0.99999</v>
          </cell>
          <cell r="G568" t="str">
            <v>OTROS SERVICIOS DE GESTIÓN Y APOYO</v>
          </cell>
          <cell r="H568">
            <v>0</v>
          </cell>
          <cell r="I568">
            <v>0</v>
          </cell>
        </row>
        <row r="569">
          <cell r="A569" t="str">
            <v>5.1.2.08.01.</v>
          </cell>
          <cell r="B569" t="str">
            <v>MANTENIMIENTO DE TERRENOS Y EDIFICIOS</v>
          </cell>
          <cell r="C569">
            <v>432300</v>
          </cell>
          <cell r="D569">
            <v>432.3</v>
          </cell>
          <cell r="F569" t="str">
            <v>5.1.2.06.</v>
          </cell>
          <cell r="G569" t="str">
            <v>SEGUROS, REASEGUROS Y OTRAS OBLIGACIONES</v>
          </cell>
          <cell r="H569">
            <v>2111632.5299999998</v>
          </cell>
          <cell r="I569">
            <v>2111.6325299999999</v>
          </cell>
        </row>
        <row r="570">
          <cell r="A570" t="str">
            <v>5.1.2.08.01.99.</v>
          </cell>
          <cell r="B570" t="str">
            <v>MANTENIMIENTO DE EDIFICIOS VARIOS</v>
          </cell>
          <cell r="C570">
            <v>432300</v>
          </cell>
          <cell r="D570">
            <v>432.3</v>
          </cell>
          <cell r="F570" t="str">
            <v>5.1.2.06.01.</v>
          </cell>
          <cell r="G570" t="str">
            <v>SEGUROS</v>
          </cell>
          <cell r="H570">
            <v>2111632.5299999998</v>
          </cell>
          <cell r="I570">
            <v>2111.6325299999999</v>
          </cell>
        </row>
        <row r="571">
          <cell r="A571" t="str">
            <v>5.1.2.08.01.99.0.</v>
          </cell>
          <cell r="B571" t="str">
            <v>MANTENIMIENTO DE EDIFICIOS VARIOS</v>
          </cell>
          <cell r="C571">
            <v>432300</v>
          </cell>
          <cell r="D571">
            <v>432.3</v>
          </cell>
          <cell r="F571" t="str">
            <v>5.1.2.06.01.01.</v>
          </cell>
          <cell r="G571" t="str">
            <v>SEGUROS CONTRA RIESGOS DE TRABAJO</v>
          </cell>
          <cell r="H571">
            <v>753217.01</v>
          </cell>
          <cell r="I571">
            <v>753.21700999999996</v>
          </cell>
        </row>
        <row r="572">
          <cell r="A572" t="str">
            <v>5.1.2.08.01.99.0.99999</v>
          </cell>
          <cell r="B572" t="str">
            <v>MANTENIMIENTO DE EDIFICIOS VARIOS</v>
          </cell>
          <cell r="C572">
            <v>432300</v>
          </cell>
          <cell r="D572">
            <v>432.3</v>
          </cell>
          <cell r="F572" t="str">
            <v>5.1.2.06.01.01.0.</v>
          </cell>
          <cell r="G572" t="str">
            <v>SEGUROS CONTRA RIESGOS DE TRABAJO</v>
          </cell>
          <cell r="H572">
            <v>753217.01</v>
          </cell>
          <cell r="I572">
            <v>753.21700999999996</v>
          </cell>
        </row>
        <row r="573">
          <cell r="A573" t="str">
            <v>5.1.2.08.02.</v>
          </cell>
          <cell r="B573" t="str">
            <v>MANTENIMIENTO Y REPARACIÓN DE MAQUINARIA Y EQUIPOS PARA LA PRODUCCIÓN</v>
          </cell>
          <cell r="C573">
            <v>0</v>
          </cell>
          <cell r="D573">
            <v>0</v>
          </cell>
          <cell r="F573" t="str">
            <v>5.1.2.06.01.01.0.99999</v>
          </cell>
          <cell r="G573" t="str">
            <v>SEGUROS CONTRA RIESGOS DE TRABAJO</v>
          </cell>
          <cell r="H573">
            <v>753217.01</v>
          </cell>
          <cell r="I573">
            <v>753.21700999999996</v>
          </cell>
        </row>
        <row r="574">
          <cell r="A574" t="str">
            <v>5.1.2.08.02.00.</v>
          </cell>
          <cell r="B574" t="str">
            <v>MANTENIMIENTO Y REPARACIÓN DE MAQUINARIA Y EQUIPOS PARA LA PRODUCCIÓN</v>
          </cell>
          <cell r="C574">
            <v>0</v>
          </cell>
          <cell r="D574">
            <v>0</v>
          </cell>
          <cell r="F574" t="str">
            <v>5.1.2.06.01.04.</v>
          </cell>
          <cell r="G574" t="str">
            <v>SEGUROS VOLUNTARIOS DE AUTOMOVILES</v>
          </cell>
          <cell r="H574">
            <v>482782.01</v>
          </cell>
          <cell r="I574">
            <v>482.78201000000001</v>
          </cell>
        </row>
        <row r="575">
          <cell r="A575" t="str">
            <v>5.1.2.08.02.00.0.</v>
          </cell>
          <cell r="B575" t="str">
            <v>MANTENIMIENTO Y REPARACIÓN DE MAQUINARIA Y EQUIPOS PARA LA PRODUCCIÓN</v>
          </cell>
          <cell r="C575">
            <v>0</v>
          </cell>
          <cell r="D575">
            <v>0</v>
          </cell>
          <cell r="F575" t="str">
            <v>5.1.2.06.01.04.0.</v>
          </cell>
          <cell r="G575" t="str">
            <v>SEGUROS VOLUNTARIOS DE AUTOMOVILES</v>
          </cell>
          <cell r="H575">
            <v>482782.01</v>
          </cell>
          <cell r="I575">
            <v>482.78201000000001</v>
          </cell>
        </row>
        <row r="576">
          <cell r="A576" t="str">
            <v>5.1.2.08.02.00.0.99999</v>
          </cell>
          <cell r="B576" t="str">
            <v>MANTENIMIENTO Y REPARACIÓN DE MAQUINARIA Y EQUIPOS PARA LA PRODUCCIÓN</v>
          </cell>
          <cell r="C576">
            <v>0</v>
          </cell>
          <cell r="D576">
            <v>0</v>
          </cell>
          <cell r="F576" t="str">
            <v>5.1.2.06.01.04.0.99999</v>
          </cell>
          <cell r="G576" t="str">
            <v>SEGUROS VOLUNTARIOS DE AUTOMOVILES</v>
          </cell>
          <cell r="H576">
            <v>482782.01</v>
          </cell>
          <cell r="I576">
            <v>482.78201000000001</v>
          </cell>
        </row>
        <row r="577">
          <cell r="A577" t="str">
            <v>5.1.2.08.03.</v>
          </cell>
          <cell r="B577" t="str">
            <v>MANTENIMIENTO Y REPARACIÓN DE EQUIPOS DE TRANSPORTE, TRACCIÓN Y ELEVACIÓN</v>
          </cell>
          <cell r="C577">
            <v>169726</v>
          </cell>
          <cell r="D577">
            <v>169.726</v>
          </cell>
          <cell r="F577" t="str">
            <v>5.1.2.06.01.08.</v>
          </cell>
          <cell r="G577" t="str">
            <v>SEGUROS DE EQUIPOS ELECTRONICOS</v>
          </cell>
          <cell r="H577">
            <v>0</v>
          </cell>
          <cell r="I577">
            <v>0</v>
          </cell>
        </row>
        <row r="578">
          <cell r="A578" t="str">
            <v>5.1.2.08.03.00.</v>
          </cell>
          <cell r="B578" t="str">
            <v>MANTENIMIENTO Y REPARACIÓN DE EQUIPOS DE TRANSPORTE, TRACCIÓN Y ELEVACIÓN</v>
          </cell>
          <cell r="C578">
            <v>169726</v>
          </cell>
          <cell r="D578">
            <v>169.726</v>
          </cell>
          <cell r="F578" t="str">
            <v>5.1.2.06.01.08.0.</v>
          </cell>
          <cell r="G578" t="str">
            <v>SEGUROS DE EQUIPOS ELECTRONICOS</v>
          </cell>
          <cell r="H578">
            <v>0</v>
          </cell>
          <cell r="I578">
            <v>0</v>
          </cell>
        </row>
        <row r="579">
          <cell r="A579" t="str">
            <v>5.1.2.08.03.00.0.</v>
          </cell>
          <cell r="B579" t="str">
            <v>MANTENIMIENTO Y REPARACIÓN DE EQUIPOS DE TRANSPORTE, TRACCIÓN Y ELEVACIÓN</v>
          </cell>
          <cell r="C579">
            <v>169726</v>
          </cell>
          <cell r="D579">
            <v>169.726</v>
          </cell>
          <cell r="F579" t="str">
            <v>5.1.2.06.01.08.0.99999</v>
          </cell>
          <cell r="G579" t="str">
            <v>SEGUROS DE EQUIPOS ELECTRONICOS</v>
          </cell>
          <cell r="H579">
            <v>0</v>
          </cell>
          <cell r="I579">
            <v>0</v>
          </cell>
        </row>
        <row r="580">
          <cell r="A580" t="str">
            <v>5.1.2.08.03.00.0.99999</v>
          </cell>
          <cell r="B580" t="str">
            <v>MANTENIMIENTO Y REPARACIÓN DE EQUIPOS DE TRANSPORTE, TRACCIÓN Y ELEVACIÓN</v>
          </cell>
          <cell r="C580">
            <v>169726</v>
          </cell>
          <cell r="D580">
            <v>169.726</v>
          </cell>
          <cell r="F580" t="str">
            <v>5.1.2.06.01.09.</v>
          </cell>
          <cell r="G580" t="str">
            <v>SEGUROS CONTRA INCENDIOS,INUNDACIONES,TERREMOTOS Y</v>
          </cell>
          <cell r="H580">
            <v>875633.51</v>
          </cell>
          <cell r="I580">
            <v>875.63351</v>
          </cell>
        </row>
        <row r="581">
          <cell r="A581" t="str">
            <v>5.1.2.08.04.</v>
          </cell>
          <cell r="B581" t="str">
            <v>MANTENIMIENTO Y REPARACION DE EQUIPOS DE COMUNICACIO</v>
          </cell>
          <cell r="C581">
            <v>41233.78</v>
          </cell>
          <cell r="D581">
            <v>41.233779999999996</v>
          </cell>
          <cell r="F581" t="str">
            <v>5.1.2.06.01.09.0.</v>
          </cell>
          <cell r="G581" t="str">
            <v>SEGUROS CONTRA INCENDIOS,INUNDACIONES,TERREMOTOS</v>
          </cell>
          <cell r="H581">
            <v>875633.51</v>
          </cell>
          <cell r="I581">
            <v>875.63351</v>
          </cell>
        </row>
        <row r="582">
          <cell r="A582" t="str">
            <v>5.1.2.08.04.00.</v>
          </cell>
          <cell r="B582" t="str">
            <v>MANTENIMIENTO Y REPARACION DE EQUIPOS DE COMUNICAC</v>
          </cell>
          <cell r="C582">
            <v>41233.78</v>
          </cell>
          <cell r="D582">
            <v>41.233779999999996</v>
          </cell>
          <cell r="F582" t="str">
            <v>5.1.2.06.01.09.0.99999</v>
          </cell>
          <cell r="G582" t="str">
            <v>SEGUROS CONTRA INCENDIOS,INUNDACIONES,TERREMOT</v>
          </cell>
          <cell r="H582">
            <v>875633.51</v>
          </cell>
          <cell r="I582">
            <v>875.63351</v>
          </cell>
        </row>
        <row r="583">
          <cell r="A583" t="str">
            <v>5.1.2.08.04.00.0.</v>
          </cell>
          <cell r="B583" t="str">
            <v>MANTENIMIENTO Y REPARACION DE EQUIPOS DE COMUNIC</v>
          </cell>
          <cell r="C583">
            <v>41233.78</v>
          </cell>
          <cell r="D583">
            <v>41.233779999999996</v>
          </cell>
          <cell r="F583" t="str">
            <v>5.1.2.07.</v>
          </cell>
          <cell r="G583" t="str">
            <v>CAPACITACIÓN Y PROTOCOLO</v>
          </cell>
          <cell r="H583">
            <v>232617.1</v>
          </cell>
          <cell r="I583">
            <v>232.61709999999999</v>
          </cell>
        </row>
        <row r="584">
          <cell r="A584" t="str">
            <v>5.1.2.08.04.00.0.99999</v>
          </cell>
          <cell r="B584" t="str">
            <v>MANTENIMIENTO Y REPARACION DE EQUIPOS DE COMUN</v>
          </cell>
          <cell r="C584">
            <v>41233.78</v>
          </cell>
          <cell r="D584">
            <v>41.233779999999996</v>
          </cell>
          <cell r="F584" t="str">
            <v>5.1.2.07.01.</v>
          </cell>
          <cell r="G584" t="str">
            <v>ACTIVIDADES DE CAPACITACIÓN</v>
          </cell>
          <cell r="H584">
            <v>232617.1</v>
          </cell>
          <cell r="I584">
            <v>232.61709999999999</v>
          </cell>
        </row>
        <row r="585">
          <cell r="A585" t="str">
            <v>5.1.2.08.06.</v>
          </cell>
          <cell r="B585" t="str">
            <v>MANTENIMIENTO Y REPARACION DE EQUIPOS PARA COMPUTACI</v>
          </cell>
          <cell r="C585">
            <v>4135792.98</v>
          </cell>
          <cell r="D585">
            <v>4135.7929800000002</v>
          </cell>
          <cell r="F585" t="str">
            <v>5.1.2.07.01.00.</v>
          </cell>
          <cell r="G585" t="str">
            <v>ACTIVIDADES DE CAPACITACIÓN</v>
          </cell>
          <cell r="H585">
            <v>232617.1</v>
          </cell>
          <cell r="I585">
            <v>232.61709999999999</v>
          </cell>
        </row>
        <row r="586">
          <cell r="A586" t="str">
            <v>5.1.2.08.06.00.</v>
          </cell>
          <cell r="B586" t="str">
            <v>MANTENIMIENTO Y REPARACION DE EQUIPOS PARA COMPUTA</v>
          </cell>
          <cell r="C586">
            <v>4135792.98</v>
          </cell>
          <cell r="D586">
            <v>4135.7929800000002</v>
          </cell>
          <cell r="F586" t="str">
            <v>5.1.2.07.01.00.0.</v>
          </cell>
          <cell r="G586" t="str">
            <v>ACTIVIDADES DE CAPACITACIÓN</v>
          </cell>
          <cell r="H586">
            <v>232617.1</v>
          </cell>
          <cell r="I586">
            <v>232.61709999999999</v>
          </cell>
        </row>
        <row r="587">
          <cell r="A587" t="str">
            <v>5.1.2.08.06.00.0.</v>
          </cell>
          <cell r="B587" t="str">
            <v>MANTENIMIENTO Y REPARACION DE EQUIPOS PARA COMPU</v>
          </cell>
          <cell r="C587">
            <v>4135792.98</v>
          </cell>
          <cell r="D587">
            <v>4135.7929800000002</v>
          </cell>
          <cell r="F587" t="str">
            <v>5.1.2.07.01.00.0.99999</v>
          </cell>
          <cell r="G587" t="str">
            <v>ACTIVIDADES DE CAPACITACIÓN</v>
          </cell>
          <cell r="H587">
            <v>232617.1</v>
          </cell>
          <cell r="I587">
            <v>232.61709999999999</v>
          </cell>
        </row>
        <row r="588">
          <cell r="A588" t="str">
            <v>5.1.2.08.06.00.0.99999</v>
          </cell>
          <cell r="B588" t="str">
            <v>MANTENIMIENTO Y REPARACION DE EQUIPOS PARA COM</v>
          </cell>
          <cell r="C588">
            <v>4135792.98</v>
          </cell>
          <cell r="D588">
            <v>4135.7929800000002</v>
          </cell>
          <cell r="F588" t="str">
            <v>5.1.2.08.</v>
          </cell>
          <cell r="G588" t="str">
            <v>MANTENIMIENTO Y REPARACIONES</v>
          </cell>
          <cell r="H588">
            <v>1443553.82</v>
          </cell>
          <cell r="I588">
            <v>1443.5538200000001</v>
          </cell>
        </row>
        <row r="589">
          <cell r="A589" t="str">
            <v>5.1.3.</v>
          </cell>
          <cell r="B589" t="str">
            <v>MATERIALES Y SUMINISTROS CONSUMIDOS</v>
          </cell>
          <cell r="C589">
            <v>790136.2</v>
          </cell>
          <cell r="D589">
            <v>790.13619999999992</v>
          </cell>
          <cell r="F589" t="str">
            <v>5.1.2.08.01.</v>
          </cell>
          <cell r="G589" t="str">
            <v>MANTENIMIENTO DE TERRENOS Y EDIFICIOS</v>
          </cell>
          <cell r="H589">
            <v>0</v>
          </cell>
          <cell r="I589">
            <v>0</v>
          </cell>
        </row>
        <row r="590">
          <cell r="A590" t="str">
            <v>5.1.3.01.</v>
          </cell>
          <cell r="B590" t="str">
            <v>PRODUCTOS QUIMICOS Y CONEXOS</v>
          </cell>
          <cell r="C590">
            <v>426193.47</v>
          </cell>
          <cell r="D590">
            <v>426.19346999999999</v>
          </cell>
          <cell r="F590" t="str">
            <v>5.1.2.08.01.99.</v>
          </cell>
          <cell r="G590" t="str">
            <v>MANTENIMIENTO DE EDIFICIOS VARIOS</v>
          </cell>
          <cell r="H590">
            <v>0</v>
          </cell>
          <cell r="I590">
            <v>0</v>
          </cell>
        </row>
        <row r="591">
          <cell r="A591" t="str">
            <v>5.1.3.01.01.</v>
          </cell>
          <cell r="B591" t="str">
            <v>COMBUSTIBLES Y LUBRICANTES</v>
          </cell>
          <cell r="C591">
            <v>416643</v>
          </cell>
          <cell r="D591">
            <v>416.64299999999997</v>
          </cell>
          <cell r="F591" t="str">
            <v>5.1.2.08.01.99.0.</v>
          </cell>
          <cell r="G591" t="str">
            <v>MANTENIMIENTO DE EDIFICIOS VARIOS</v>
          </cell>
          <cell r="H591">
            <v>0</v>
          </cell>
          <cell r="I591">
            <v>0</v>
          </cell>
        </row>
        <row r="592">
          <cell r="A592" t="str">
            <v>5.1.3.01.01.00.</v>
          </cell>
          <cell r="B592" t="str">
            <v>COMBUSTIBLES Y LUBRICANTES</v>
          </cell>
          <cell r="C592">
            <v>416643</v>
          </cell>
          <cell r="D592">
            <v>416.64299999999997</v>
          </cell>
          <cell r="F592" t="str">
            <v>5.1.2.08.01.99.0.99999</v>
          </cell>
          <cell r="G592" t="str">
            <v>MANTENIMIENTO DE EDIFICIOS VARIOS</v>
          </cell>
          <cell r="H592">
            <v>0</v>
          </cell>
          <cell r="I592">
            <v>0</v>
          </cell>
        </row>
        <row r="593">
          <cell r="A593" t="str">
            <v>5.1.3.01.01.00.0.</v>
          </cell>
          <cell r="B593" t="str">
            <v>COMBUSTIBLES Y LUBRICANTES</v>
          </cell>
          <cell r="C593">
            <v>416643</v>
          </cell>
          <cell r="D593">
            <v>416.64299999999997</v>
          </cell>
          <cell r="F593" t="str">
            <v>5.1.2.08.02.</v>
          </cell>
          <cell r="G593" t="str">
            <v>MANTENIMIENTO Y REPARACIÓN DE MAQUINARIA Y EQUIPOS PARA LA PRODUCCIÓN</v>
          </cell>
          <cell r="H593">
            <v>0</v>
          </cell>
          <cell r="I593">
            <v>0</v>
          </cell>
        </row>
        <row r="594">
          <cell r="A594" t="str">
            <v>5.1.3.01.01.00.0.99999</v>
          </cell>
          <cell r="B594" t="str">
            <v>COMBUSTIBLES Y LUBRICANTES</v>
          </cell>
          <cell r="C594">
            <v>416643</v>
          </cell>
          <cell r="D594">
            <v>416.64299999999997</v>
          </cell>
          <cell r="F594" t="str">
            <v>5.1.2.08.02.00.</v>
          </cell>
          <cell r="G594" t="str">
            <v>MANTENIMIENTO Y REPARACIÓN DE MAQUINARIA Y EQUIPOS PARA LA PRODUCCIÓN</v>
          </cell>
          <cell r="H594">
            <v>0</v>
          </cell>
          <cell r="I594">
            <v>0</v>
          </cell>
        </row>
        <row r="595">
          <cell r="A595" t="str">
            <v>5.1.3.01.02.</v>
          </cell>
          <cell r="B595" t="str">
            <v>PRODUCTOS FARMACÉUTICOS Y MEDICINALES</v>
          </cell>
          <cell r="C595">
            <v>1785.4</v>
          </cell>
          <cell r="D595">
            <v>1.7854000000000001</v>
          </cell>
          <cell r="F595" t="str">
            <v>5.1.2.08.02.00.0.</v>
          </cell>
          <cell r="G595" t="str">
            <v>MANTENIMIENTO Y REPARACIÓN DE MAQUINARIA Y EQUIPOS PARA LA PRODUCCIÓN</v>
          </cell>
          <cell r="H595">
            <v>0</v>
          </cell>
          <cell r="I595">
            <v>0</v>
          </cell>
        </row>
        <row r="596">
          <cell r="A596" t="str">
            <v>5.1.3.01.02.00.</v>
          </cell>
          <cell r="B596" t="str">
            <v>PRODUCTOS FARMACÉUTICOS Y MEDICINALES</v>
          </cell>
          <cell r="C596">
            <v>1785.4</v>
          </cell>
          <cell r="D596">
            <v>1.7854000000000001</v>
          </cell>
          <cell r="F596" t="str">
            <v>5.1.2.08.02.00.0.99999</v>
          </cell>
          <cell r="G596" t="str">
            <v>MANTENIMIENTO Y REPARACIÓN DE MAQUINARIA Y EQUIPOS PARA LA PRODUCCIÓN</v>
          </cell>
          <cell r="H596">
            <v>0</v>
          </cell>
          <cell r="I596">
            <v>0</v>
          </cell>
        </row>
        <row r="597">
          <cell r="A597" t="str">
            <v>5.1.3.01.02.00.0.</v>
          </cell>
          <cell r="B597" t="str">
            <v>PRODUCTOS FARMACÉUTICOS Y MEDICINALES</v>
          </cell>
          <cell r="C597">
            <v>1785.4</v>
          </cell>
          <cell r="D597">
            <v>1.7854000000000001</v>
          </cell>
          <cell r="F597" t="str">
            <v>5.1.2.08.03.</v>
          </cell>
          <cell r="G597" t="str">
            <v>MANTENIMIENTO Y REPARACIÓN DE EQUIPOS DE TRANSPORTE, TRACCIÓN Y ELEVACIÓN</v>
          </cell>
          <cell r="H597">
            <v>0</v>
          </cell>
          <cell r="I597">
            <v>0</v>
          </cell>
        </row>
        <row r="598">
          <cell r="A598" t="str">
            <v>5.1.3.01.02.00.0.99999</v>
          </cell>
          <cell r="B598" t="str">
            <v>PRODUCTOS FARMACÉUTICOS Y MEDICINALES</v>
          </cell>
          <cell r="C598">
            <v>1785.4</v>
          </cell>
          <cell r="D598">
            <v>1.7854000000000001</v>
          </cell>
          <cell r="F598" t="str">
            <v>5.1.2.08.03.00.</v>
          </cell>
          <cell r="G598" t="str">
            <v>MANTENIMIENTO Y REPARACIÓN DE EQUIPOS DE TRANSPORTE, TRACCIÓN Y ELEVACIÓN</v>
          </cell>
          <cell r="H598">
            <v>0</v>
          </cell>
          <cell r="I598">
            <v>0</v>
          </cell>
        </row>
        <row r="599">
          <cell r="A599" t="str">
            <v>5.1.3.01.04.</v>
          </cell>
          <cell r="B599" t="str">
            <v>TINTAS, PINTURAS Y DILUYENTES</v>
          </cell>
          <cell r="C599">
            <v>7765.07</v>
          </cell>
          <cell r="D599">
            <v>7.7650699999999997</v>
          </cell>
          <cell r="F599" t="str">
            <v>5.1.2.08.03.00.0.</v>
          </cell>
          <cell r="G599" t="str">
            <v>MANTENIMIENTO Y REPARACIÓN DE EQUIPOS DE TRANSPORTE, TRACCIÓN Y ELEVACIÓN</v>
          </cell>
          <cell r="H599">
            <v>0</v>
          </cell>
          <cell r="I599">
            <v>0</v>
          </cell>
        </row>
        <row r="600">
          <cell r="A600" t="str">
            <v>5.1.3.01.04.00.</v>
          </cell>
          <cell r="B600" t="str">
            <v>TINTAS, PINTURAS Y DILUYENTES</v>
          </cell>
          <cell r="C600">
            <v>7765.07</v>
          </cell>
          <cell r="D600">
            <v>7.7650699999999997</v>
          </cell>
          <cell r="F600" t="str">
            <v>5.1.2.08.03.00.0.99999</v>
          </cell>
          <cell r="G600" t="str">
            <v>MANTENIMIENTO Y REPARACIÓN DE EQUIPOS DE TRANSPORTE, TRACCIÓN Y ELEVACIÓN</v>
          </cell>
          <cell r="H600">
            <v>0</v>
          </cell>
          <cell r="I600">
            <v>0</v>
          </cell>
        </row>
        <row r="601">
          <cell r="A601" t="str">
            <v>5.1.3.01.04.00.0.</v>
          </cell>
          <cell r="B601" t="str">
            <v>TINTAS, PINTURAS Y DILUYENTES</v>
          </cell>
          <cell r="C601">
            <v>7765.07</v>
          </cell>
          <cell r="D601">
            <v>7.7650699999999997</v>
          </cell>
          <cell r="F601" t="str">
            <v>5.1.2.08.04.</v>
          </cell>
          <cell r="G601" t="str">
            <v>MANTENIMIENTO Y REPARACION DE EQUIPOS DE COMUNICACIO</v>
          </cell>
          <cell r="H601">
            <v>0</v>
          </cell>
          <cell r="I601">
            <v>0</v>
          </cell>
        </row>
        <row r="602">
          <cell r="A602" t="str">
            <v>5.1.3.01.04.00.0.99999</v>
          </cell>
          <cell r="B602" t="str">
            <v>TINTAS, PINTURAS Y DILUYENTES</v>
          </cell>
          <cell r="C602">
            <v>7765.07</v>
          </cell>
          <cell r="D602">
            <v>7.7650699999999997</v>
          </cell>
          <cell r="F602" t="str">
            <v>5.1.2.08.04.00.</v>
          </cell>
          <cell r="G602" t="str">
            <v>MANTENIMIENTO Y REPARACION DE EQUIPOS DE COMUNICAC</v>
          </cell>
          <cell r="H602">
            <v>0</v>
          </cell>
          <cell r="I602">
            <v>0</v>
          </cell>
        </row>
        <row r="603">
          <cell r="A603" t="str">
            <v>5.1.3.03.</v>
          </cell>
          <cell r="B603" t="str">
            <v>MATERIALES Y PRODUCTOS DE USO EN LA CONSTRUCCION Y MAN</v>
          </cell>
          <cell r="C603">
            <v>4915.5</v>
          </cell>
          <cell r="D603">
            <v>4.9154999999999998</v>
          </cell>
          <cell r="F603" t="str">
            <v>5.1.2.08.04.00.0.</v>
          </cell>
          <cell r="G603" t="str">
            <v>MANTENIMIENTO Y REPARACION DE EQUIPOS DE COMUNIC</v>
          </cell>
          <cell r="H603">
            <v>0</v>
          </cell>
          <cell r="I603">
            <v>0</v>
          </cell>
        </row>
        <row r="604">
          <cell r="A604" t="str">
            <v>5.1.3.03.04.</v>
          </cell>
          <cell r="B604" t="str">
            <v>MATERIALES Y PRODUCTOS ELECTRICOS, TELEFONICOS Y DE</v>
          </cell>
          <cell r="C604">
            <v>4915.5</v>
          </cell>
          <cell r="D604">
            <v>4.9154999999999998</v>
          </cell>
          <cell r="F604" t="str">
            <v>5.1.2.08.04.00.0.99999</v>
          </cell>
          <cell r="G604" t="str">
            <v>MANTENIMIENTO Y REPARACION DE EQUIPOS DE COMUN</v>
          </cell>
          <cell r="H604">
            <v>0</v>
          </cell>
          <cell r="I604">
            <v>0</v>
          </cell>
        </row>
        <row r="605">
          <cell r="A605" t="str">
            <v>5.1.3.03.04.00.</v>
          </cell>
          <cell r="B605" t="str">
            <v>MATERIALES Y PRODUCTOS ELECTRICOS, TELEFONICOS Y D</v>
          </cell>
          <cell r="C605">
            <v>4915.5</v>
          </cell>
          <cell r="D605">
            <v>4.9154999999999998</v>
          </cell>
          <cell r="F605" t="str">
            <v>5.1.2.08.06.</v>
          </cell>
          <cell r="G605" t="str">
            <v>MANTENIMIENTO Y REPARACION DE EQUIPOS PARA COMPUTACI</v>
          </cell>
          <cell r="H605">
            <v>1443553.82</v>
          </cell>
          <cell r="I605">
            <v>1443.5538200000001</v>
          </cell>
        </row>
        <row r="606">
          <cell r="A606" t="str">
            <v>5.1.3.03.04.00.0.</v>
          </cell>
          <cell r="B606" t="str">
            <v>MATERIALES Y PRODUCTOS ELECTRICOS, TELEFONICOS Y</v>
          </cell>
          <cell r="C606">
            <v>4915.5</v>
          </cell>
          <cell r="D606">
            <v>4.9154999999999998</v>
          </cell>
          <cell r="F606" t="str">
            <v>5.1.2.08.06.00.</v>
          </cell>
          <cell r="G606" t="str">
            <v>MANTENIMIENTO Y REPARACION DE EQUIPOS PARA COMPUTA</v>
          </cell>
          <cell r="H606">
            <v>1443553.82</v>
          </cell>
          <cell r="I606">
            <v>1443.5538200000001</v>
          </cell>
        </row>
        <row r="607">
          <cell r="A607" t="str">
            <v>5.1.3.03.04.00.0.99999</v>
          </cell>
          <cell r="B607" t="str">
            <v>MATERIALES Y PRODUCTOS ELECTRICOS, TELEFONICOS</v>
          </cell>
          <cell r="C607">
            <v>4915.5</v>
          </cell>
          <cell r="D607">
            <v>4.9154999999999998</v>
          </cell>
          <cell r="F607" t="str">
            <v>5.1.2.08.06.00.0.</v>
          </cell>
          <cell r="G607" t="str">
            <v>MANTENIMIENTO Y REPARACION DE EQUIPOS PARA COMPU</v>
          </cell>
          <cell r="H607">
            <v>1443553.82</v>
          </cell>
          <cell r="I607">
            <v>1443.5538200000001</v>
          </cell>
        </row>
        <row r="608">
          <cell r="A608" t="str">
            <v>5.1.3.99.</v>
          </cell>
          <cell r="B608" t="str">
            <v>UTILES, MATERIALES Y SUMINISTROS DIVERSOS</v>
          </cell>
          <cell r="C608">
            <v>359027.23</v>
          </cell>
          <cell r="D608">
            <v>359.02722999999997</v>
          </cell>
          <cell r="F608" t="str">
            <v>5.1.2.08.06.00.0.99999</v>
          </cell>
          <cell r="G608" t="str">
            <v>MANTENIMIENTO Y REPARACION DE EQUIPOS PARA COM</v>
          </cell>
          <cell r="H608">
            <v>1443553.82</v>
          </cell>
          <cell r="I608">
            <v>1443.5538200000001</v>
          </cell>
        </row>
        <row r="609">
          <cell r="A609" t="str">
            <v>5.1.3.99.01.</v>
          </cell>
          <cell r="B609" t="str">
            <v>UTILES Y MATERIALES DE OFICINA Y COMPUTO</v>
          </cell>
          <cell r="C609">
            <v>202217.60000000001</v>
          </cell>
          <cell r="D609">
            <v>202.2176</v>
          </cell>
          <cell r="F609" t="str">
            <v>5.1.3.</v>
          </cell>
          <cell r="G609" t="str">
            <v>MATERIALES Y SUMINISTROS CONSUMIDOS</v>
          </cell>
          <cell r="H609">
            <v>76092.899999999994</v>
          </cell>
          <cell r="I609">
            <v>76.0929</v>
          </cell>
        </row>
        <row r="610">
          <cell r="A610" t="str">
            <v>5.1.3.99.01.00.</v>
          </cell>
          <cell r="B610" t="str">
            <v>UTILES Y MATERIALES DE OFICINA Y COMPUTO</v>
          </cell>
          <cell r="C610">
            <v>202217.60000000001</v>
          </cell>
          <cell r="D610">
            <v>202.2176</v>
          </cell>
          <cell r="F610" t="str">
            <v>5.1.3.01.</v>
          </cell>
          <cell r="G610" t="str">
            <v>PRODUCTOS QUIMICOS Y CONEXOS</v>
          </cell>
          <cell r="H610">
            <v>11173.07</v>
          </cell>
          <cell r="I610">
            <v>11.173069999999999</v>
          </cell>
        </row>
        <row r="611">
          <cell r="A611" t="str">
            <v>5.1.3.99.01.00.0.</v>
          </cell>
          <cell r="B611" t="str">
            <v>UTILES Y MATERIALES DE OFICINA Y COMPUTO</v>
          </cell>
          <cell r="C611">
            <v>202217.60000000001</v>
          </cell>
          <cell r="D611">
            <v>202.2176</v>
          </cell>
          <cell r="F611" t="str">
            <v>5.1.3.01.01.</v>
          </cell>
          <cell r="G611" t="str">
            <v>COMBUSTIBLES Y LUBRICANTES</v>
          </cell>
          <cell r="H611">
            <v>0</v>
          </cell>
          <cell r="I611">
            <v>0</v>
          </cell>
        </row>
        <row r="612">
          <cell r="A612" t="str">
            <v>5.1.3.99.01.00.0.99999</v>
          </cell>
          <cell r="B612" t="str">
            <v>UTILES Y MATERIALES DE OFICINA Y COMPUTO</v>
          </cell>
          <cell r="C612">
            <v>202217.60000000001</v>
          </cell>
          <cell r="D612">
            <v>202.2176</v>
          </cell>
          <cell r="F612" t="str">
            <v>5.1.3.01.01.00.</v>
          </cell>
          <cell r="G612" t="str">
            <v>COMBUSTIBLES Y LUBRICANTES</v>
          </cell>
          <cell r="H612">
            <v>0</v>
          </cell>
          <cell r="I612">
            <v>0</v>
          </cell>
        </row>
        <row r="613">
          <cell r="A613" t="str">
            <v>5.1.3.99.03.</v>
          </cell>
          <cell r="B613" t="str">
            <v>PRODUCTOS DE PAPEL, CARTON E IMPRESOS</v>
          </cell>
          <cell r="C613">
            <v>143065.20000000001</v>
          </cell>
          <cell r="D613">
            <v>143.0652</v>
          </cell>
          <cell r="F613" t="str">
            <v>5.1.3.01.01.00.0.</v>
          </cell>
          <cell r="G613" t="str">
            <v>COMBUSTIBLES Y LUBRICANTES</v>
          </cell>
          <cell r="H613">
            <v>0</v>
          </cell>
          <cell r="I613">
            <v>0</v>
          </cell>
        </row>
        <row r="614">
          <cell r="A614" t="str">
            <v>5.1.3.99.03.00.</v>
          </cell>
          <cell r="B614" t="str">
            <v>PRODUCTOS DE PAPEL, CARTON E IMPRESOS</v>
          </cell>
          <cell r="C614">
            <v>143065.20000000001</v>
          </cell>
          <cell r="D614">
            <v>143.0652</v>
          </cell>
          <cell r="F614" t="str">
            <v>5.1.3.01.01.00.0.99999</v>
          </cell>
          <cell r="G614" t="str">
            <v>COMBUSTIBLES Y LUBRICANTES</v>
          </cell>
          <cell r="H614">
            <v>0</v>
          </cell>
          <cell r="I614">
            <v>0</v>
          </cell>
        </row>
        <row r="615">
          <cell r="A615" t="str">
            <v>5.1.3.99.03.00.0.</v>
          </cell>
          <cell r="B615" t="str">
            <v>PRODUCTOS DE PAPEL, CARTON E IMPRESOS</v>
          </cell>
          <cell r="C615">
            <v>143065.20000000001</v>
          </cell>
          <cell r="D615">
            <v>143.0652</v>
          </cell>
          <cell r="F615" t="str">
            <v>5.1.3.01.02.</v>
          </cell>
          <cell r="G615" t="str">
            <v>PRODUCTOS FARMACÉUTICOS Y MEDICINALES</v>
          </cell>
          <cell r="H615">
            <v>2678.1</v>
          </cell>
          <cell r="I615">
            <v>2.6780999999999997</v>
          </cell>
        </row>
        <row r="616">
          <cell r="A616" t="str">
            <v>5.1.3.99.03.00.0.99999</v>
          </cell>
          <cell r="B616" t="str">
            <v>PRODUCTOS DE PAPEL, CARTON E IMPRESOS</v>
          </cell>
          <cell r="C616">
            <v>143065.20000000001</v>
          </cell>
          <cell r="D616">
            <v>143.0652</v>
          </cell>
          <cell r="F616" t="str">
            <v>5.1.3.01.02.00.</v>
          </cell>
          <cell r="G616" t="str">
            <v>PRODUCTOS FARMACÉUTICOS Y MEDICINALES</v>
          </cell>
          <cell r="H616">
            <v>2678.1</v>
          </cell>
          <cell r="I616">
            <v>2.6780999999999997</v>
          </cell>
        </row>
        <row r="617">
          <cell r="A617" t="str">
            <v>5.1.3.99.05.</v>
          </cell>
          <cell r="B617" t="str">
            <v>UTILES Y MATERIALES DE LIMPIEZA</v>
          </cell>
          <cell r="C617">
            <v>13744.43</v>
          </cell>
          <cell r="D617">
            <v>13.744429999999999</v>
          </cell>
          <cell r="F617" t="str">
            <v>5.1.3.01.02.00.0.</v>
          </cell>
          <cell r="G617" t="str">
            <v>PRODUCTOS FARMACÉUTICOS Y MEDICINALES</v>
          </cell>
          <cell r="H617">
            <v>2678.1</v>
          </cell>
          <cell r="I617">
            <v>2.6780999999999997</v>
          </cell>
        </row>
        <row r="618">
          <cell r="A618" t="str">
            <v>5.1.3.99.05.00.</v>
          </cell>
          <cell r="B618" t="str">
            <v>UTILES Y MATERIALES DE LIMPIEZA</v>
          </cell>
          <cell r="C618">
            <v>13744.43</v>
          </cell>
          <cell r="D618">
            <v>13.744429999999999</v>
          </cell>
          <cell r="F618" t="str">
            <v>5.1.3.01.02.00.0.99999</v>
          </cell>
          <cell r="G618" t="str">
            <v>PRODUCTOS FARMACÉUTICOS Y MEDICINALES</v>
          </cell>
          <cell r="H618">
            <v>2678.1</v>
          </cell>
          <cell r="I618">
            <v>2.6780999999999997</v>
          </cell>
        </row>
        <row r="619">
          <cell r="A619" t="str">
            <v>5.1.3.99.05.00.0.</v>
          </cell>
          <cell r="B619" t="str">
            <v>UTILES Y MATERIALES DE LIMPIEZA</v>
          </cell>
          <cell r="C619">
            <v>13744.43</v>
          </cell>
          <cell r="D619">
            <v>13.744429999999999</v>
          </cell>
          <cell r="F619" t="str">
            <v>5.1.3.01.04.</v>
          </cell>
          <cell r="G619" t="str">
            <v>TINTAS, PINTURAS Y DILUYENTES</v>
          </cell>
          <cell r="H619">
            <v>8494.9699999999993</v>
          </cell>
          <cell r="I619">
            <v>8.4949699999999986</v>
          </cell>
        </row>
        <row r="620">
          <cell r="A620" t="str">
            <v>5.1.3.99.05.00.0.99999</v>
          </cell>
          <cell r="B620" t="str">
            <v>UTILES Y MATERIALES DE LIMPIEZA</v>
          </cell>
          <cell r="C620">
            <v>13744.43</v>
          </cell>
          <cell r="D620">
            <v>13.744429999999999</v>
          </cell>
          <cell r="F620" t="str">
            <v>5.1.3.01.04.00.</v>
          </cell>
          <cell r="G620" t="str">
            <v>TINTAS, PINTURAS Y DILUYENTES</v>
          </cell>
          <cell r="H620">
            <v>8494.9699999999993</v>
          </cell>
          <cell r="I620">
            <v>8.4949699999999986</v>
          </cell>
        </row>
        <row r="621">
          <cell r="A621" t="str">
            <v>5.1.4.</v>
          </cell>
          <cell r="B621" t="str">
            <v>CONSUMO DE BIENES DISTINTOS DE INVENTARIOS</v>
          </cell>
          <cell r="C621">
            <v>26172433.629999999</v>
          </cell>
          <cell r="D621">
            <v>26172.43363</v>
          </cell>
          <cell r="F621" t="str">
            <v>5.1.3.01.04.00.0.</v>
          </cell>
          <cell r="G621" t="str">
            <v>TINTAS, PINTURAS Y DILUYENTES</v>
          </cell>
          <cell r="H621">
            <v>8494.9699999999993</v>
          </cell>
          <cell r="I621">
            <v>8.4949699999999986</v>
          </cell>
        </row>
        <row r="622">
          <cell r="A622" t="str">
            <v>5.1.4.01.</v>
          </cell>
          <cell r="B622" t="str">
            <v>CONSUMO DE BIENES NO CONCESIONADOS</v>
          </cell>
          <cell r="C622">
            <v>26172433.629999999</v>
          </cell>
          <cell r="D622">
            <v>26172.43363</v>
          </cell>
          <cell r="F622" t="str">
            <v>5.1.3.01.04.00.0.99999</v>
          </cell>
          <cell r="G622" t="str">
            <v>TINTAS, PINTURAS Y DILUYENTES</v>
          </cell>
          <cell r="H622">
            <v>8494.9699999999993</v>
          </cell>
          <cell r="I622">
            <v>8.4949699999999986</v>
          </cell>
        </row>
        <row r="623">
          <cell r="A623" t="str">
            <v>5.1.4.01.01.</v>
          </cell>
          <cell r="B623" t="str">
            <v>DEPRECIACIONES DE PROPIEDADES, PLANTA Y EQUIPOS EXPL</v>
          </cell>
          <cell r="C623">
            <v>20977954.510000002</v>
          </cell>
          <cell r="D623">
            <v>20977.954510000003</v>
          </cell>
          <cell r="F623" t="str">
            <v>5.1.3.03.</v>
          </cell>
          <cell r="G623" t="str">
            <v>MATERIALES Y PRODUCTOS DE USO EN LA CONSTRUCCION Y MAN</v>
          </cell>
          <cell r="H623">
            <v>0</v>
          </cell>
          <cell r="I623">
            <v>0</v>
          </cell>
        </row>
        <row r="624">
          <cell r="A624" t="str">
            <v>5.1.4.01.01.02.</v>
          </cell>
          <cell r="B624" t="str">
            <v>DEPRECIACIONES DE EDIFICIOS</v>
          </cell>
          <cell r="C624">
            <v>11069646.18</v>
          </cell>
          <cell r="D624">
            <v>11069.64618</v>
          </cell>
          <cell r="F624" t="str">
            <v>5.1.3.03.04.</v>
          </cell>
          <cell r="G624" t="str">
            <v>MATERIALES Y PRODUCTOS ELECTRICOS, TELEFONICOS Y DE</v>
          </cell>
          <cell r="H624">
            <v>0</v>
          </cell>
          <cell r="I624">
            <v>0</v>
          </cell>
        </row>
        <row r="625">
          <cell r="A625" t="str">
            <v>5.1.4.01.01.02.0.</v>
          </cell>
          <cell r="B625" t="str">
            <v>DEPRECIACIONES DE EDIFICIOS</v>
          </cell>
          <cell r="C625">
            <v>11069646.18</v>
          </cell>
          <cell r="D625">
            <v>11069.64618</v>
          </cell>
          <cell r="F625" t="str">
            <v>5.1.3.03.04.00.</v>
          </cell>
          <cell r="G625" t="str">
            <v>MATERIALES Y PRODUCTOS ELECTRICOS, TELEFONICOS Y D</v>
          </cell>
          <cell r="H625">
            <v>0</v>
          </cell>
          <cell r="I625">
            <v>0</v>
          </cell>
        </row>
        <row r="626">
          <cell r="A626" t="str">
            <v>5.1.4.01.01.02.0.99999</v>
          </cell>
          <cell r="B626" t="str">
            <v>DEPRECIACIONES DE EDIFICIOS</v>
          </cell>
          <cell r="C626">
            <v>11069646.18</v>
          </cell>
          <cell r="D626">
            <v>11069.64618</v>
          </cell>
          <cell r="F626" t="str">
            <v>5.1.3.03.04.00.0.</v>
          </cell>
          <cell r="G626" t="str">
            <v>MATERIALES Y PRODUCTOS ELECTRICOS, TELEFONICOS Y</v>
          </cell>
          <cell r="H626">
            <v>0</v>
          </cell>
          <cell r="I626">
            <v>0</v>
          </cell>
        </row>
        <row r="627">
          <cell r="A627" t="str">
            <v>5.1.4.01.01.03.</v>
          </cell>
          <cell r="B627" t="str">
            <v>DEPRECIACIONES DE MAQUINARIA Y EQUIPO PARA LA PROD</v>
          </cell>
          <cell r="C627">
            <v>504889.56</v>
          </cell>
          <cell r="D627">
            <v>504.88956000000002</v>
          </cell>
          <cell r="F627" t="str">
            <v>5.1.3.03.04.00.0.99999</v>
          </cell>
          <cell r="G627" t="str">
            <v>MATERIALES Y PRODUCTOS ELECTRICOS, TELEFONICOS</v>
          </cell>
          <cell r="H627">
            <v>0</v>
          </cell>
          <cell r="I627">
            <v>0</v>
          </cell>
        </row>
        <row r="628">
          <cell r="A628" t="str">
            <v>5.1.4.01.01.03.0.</v>
          </cell>
          <cell r="B628" t="str">
            <v>DEPRECIACIONES DE MAQUINARIA Y EQUIPO PARA LA PR</v>
          </cell>
          <cell r="C628">
            <v>504889.56</v>
          </cell>
          <cell r="D628">
            <v>504.88956000000002</v>
          </cell>
          <cell r="F628" t="str">
            <v>5.1.3.99.</v>
          </cell>
          <cell r="G628" t="str">
            <v>UTILES, MATERIALES Y SUMINISTROS DIVERSOS</v>
          </cell>
          <cell r="H628">
            <v>64919.83</v>
          </cell>
          <cell r="I628">
            <v>64.919830000000005</v>
          </cell>
        </row>
        <row r="629">
          <cell r="A629" t="str">
            <v>5.1.4.01.01.03.0.99999</v>
          </cell>
          <cell r="B629" t="str">
            <v>DEPRECIACIONES DE MAQUINARIA Y EQUIPO PARA LA</v>
          </cell>
          <cell r="C629">
            <v>504889.56</v>
          </cell>
          <cell r="D629">
            <v>504.88956000000002</v>
          </cell>
          <cell r="F629" t="str">
            <v>5.1.3.99.01.</v>
          </cell>
          <cell r="G629" t="str">
            <v>UTILES Y MATERIALES DE OFICINA Y COMPUTO</v>
          </cell>
          <cell r="H629">
            <v>6123.68</v>
          </cell>
          <cell r="I629">
            <v>6.1236800000000002</v>
          </cell>
        </row>
        <row r="630">
          <cell r="A630" t="str">
            <v>5.1.4.01.01.05.</v>
          </cell>
          <cell r="B630" t="str">
            <v>DEPRECIACIONES DE EQUIPOS DE COMUNICACION</v>
          </cell>
          <cell r="C630">
            <v>476057.57</v>
          </cell>
          <cell r="D630">
            <v>476.05757</v>
          </cell>
          <cell r="F630" t="str">
            <v>5.1.3.99.01.00.</v>
          </cell>
          <cell r="G630" t="str">
            <v>UTILES Y MATERIALES DE OFICINA Y COMPUTO</v>
          </cell>
          <cell r="H630">
            <v>6123.68</v>
          </cell>
          <cell r="I630">
            <v>6.1236800000000002</v>
          </cell>
        </row>
        <row r="631">
          <cell r="A631" t="str">
            <v>5.1.4.01.01.05.0.</v>
          </cell>
          <cell r="B631" t="str">
            <v>DEPRECIACIONES DE EQUIPOS DE COMUNICACION</v>
          </cell>
          <cell r="C631">
            <v>476057.57</v>
          </cell>
          <cell r="D631">
            <v>476.05757</v>
          </cell>
          <cell r="F631" t="str">
            <v>5.1.3.99.01.00.0.</v>
          </cell>
          <cell r="G631" t="str">
            <v>UTILES Y MATERIALES DE OFICINA Y COMPUTO</v>
          </cell>
          <cell r="H631">
            <v>6123.68</v>
          </cell>
          <cell r="I631">
            <v>6.1236800000000002</v>
          </cell>
        </row>
        <row r="632">
          <cell r="A632" t="str">
            <v>5.1.4.01.01.05.0.99999</v>
          </cell>
          <cell r="B632" t="str">
            <v>DEPRECIACIONES DE EQUIPOS DE COMUNICACION</v>
          </cell>
          <cell r="C632">
            <v>476057.57</v>
          </cell>
          <cell r="D632">
            <v>476.05757</v>
          </cell>
          <cell r="F632" t="str">
            <v>5.1.3.99.01.00.0.99999</v>
          </cell>
          <cell r="G632" t="str">
            <v>UTILES Y MATERIALES DE OFICINA Y COMPUTO</v>
          </cell>
          <cell r="H632">
            <v>6123.68</v>
          </cell>
          <cell r="I632">
            <v>6.1236800000000002</v>
          </cell>
        </row>
        <row r="633">
          <cell r="A633" t="str">
            <v>5.1.4.01.01.06.</v>
          </cell>
          <cell r="B633" t="str">
            <v>DEPRECIACIONES DE EQUIPOS Y MOBILIARIO DE OFICINA</v>
          </cell>
          <cell r="C633">
            <v>2443381.16</v>
          </cell>
          <cell r="D633">
            <v>2443.3811600000004</v>
          </cell>
          <cell r="F633" t="str">
            <v>5.1.3.99.03.</v>
          </cell>
          <cell r="G633" t="str">
            <v>PRODUCTOS DE PAPEL, CARTON E IMPRESOS</v>
          </cell>
          <cell r="H633">
            <v>50643.78</v>
          </cell>
          <cell r="I633">
            <v>50.64378</v>
          </cell>
        </row>
        <row r="634">
          <cell r="A634" t="str">
            <v>5.1.4.01.01.06.0.</v>
          </cell>
          <cell r="B634" t="str">
            <v>DEPRECIACIONES DE EQUIPOS Y MOBILIARIO DE OFICIN</v>
          </cell>
          <cell r="C634">
            <v>2443381.16</v>
          </cell>
          <cell r="D634">
            <v>2443.3811600000004</v>
          </cell>
          <cell r="F634" t="str">
            <v>5.1.3.99.03.00.</v>
          </cell>
          <cell r="G634" t="str">
            <v>PRODUCTOS DE PAPEL, CARTON E IMPRESOS</v>
          </cell>
          <cell r="H634">
            <v>50643.78</v>
          </cell>
          <cell r="I634">
            <v>50.64378</v>
          </cell>
        </row>
        <row r="635">
          <cell r="A635" t="str">
            <v>5.1.4.01.01.06.0.99999</v>
          </cell>
          <cell r="B635" t="str">
            <v>DEPRECIACIONES DE EQUIPOS Y MOBILIARIO DE OFIC</v>
          </cell>
          <cell r="C635">
            <v>2443381.16</v>
          </cell>
          <cell r="D635">
            <v>2443.3811600000004</v>
          </cell>
          <cell r="F635" t="str">
            <v>5.1.3.99.03.00.0.</v>
          </cell>
          <cell r="G635" t="str">
            <v>PRODUCTOS DE PAPEL, CARTON E IMPRESOS</v>
          </cell>
          <cell r="H635">
            <v>50643.78</v>
          </cell>
          <cell r="I635">
            <v>50.64378</v>
          </cell>
        </row>
        <row r="636">
          <cell r="A636" t="str">
            <v>5.1.4.01.01.07.</v>
          </cell>
          <cell r="B636" t="str">
            <v>DEPRECIACIONES DE EQUIPOS PARA COMPUTACION</v>
          </cell>
          <cell r="C636">
            <v>6330856.9000000004</v>
          </cell>
          <cell r="D636">
            <v>6330.8569000000007</v>
          </cell>
          <cell r="F636" t="str">
            <v>5.1.3.99.03.00.0.99999</v>
          </cell>
          <cell r="G636" t="str">
            <v>PRODUCTOS DE PAPEL, CARTON E IMPRESOS</v>
          </cell>
          <cell r="H636">
            <v>50643.78</v>
          </cell>
          <cell r="I636">
            <v>50.64378</v>
          </cell>
        </row>
        <row r="637">
          <cell r="A637" t="str">
            <v>5.1.4.01.01.07.0.</v>
          </cell>
          <cell r="B637" t="str">
            <v>DEPRECIACIONES DE EQUIPOS PARA COMPUTACION</v>
          </cell>
          <cell r="C637">
            <v>6330856.9000000004</v>
          </cell>
          <cell r="D637">
            <v>6330.8569000000007</v>
          </cell>
          <cell r="F637" t="str">
            <v>5.1.3.99.05.</v>
          </cell>
          <cell r="G637" t="str">
            <v>UTILES Y MATERIALES DE LIMPIEZA</v>
          </cell>
          <cell r="H637">
            <v>8152.37</v>
          </cell>
          <cell r="I637">
            <v>8.1523699999999995</v>
          </cell>
        </row>
        <row r="638">
          <cell r="A638" t="str">
            <v>5.1.4.01.01.07.0.99999</v>
          </cell>
          <cell r="B638" t="str">
            <v>DEPRECIACIONES DE EQUIPOS PARA COMPUTACION</v>
          </cell>
          <cell r="C638">
            <v>6330856.9000000004</v>
          </cell>
          <cell r="D638">
            <v>6330.8569000000007</v>
          </cell>
          <cell r="F638" t="str">
            <v>5.1.3.99.05.00.</v>
          </cell>
          <cell r="G638" t="str">
            <v>UTILES Y MATERIALES DE LIMPIEZA</v>
          </cell>
          <cell r="H638">
            <v>8152.37</v>
          </cell>
          <cell r="I638">
            <v>8.1523699999999995</v>
          </cell>
        </row>
        <row r="639">
          <cell r="A639" t="str">
            <v>5.1.4.01.01.08.</v>
          </cell>
          <cell r="B639" t="str">
            <v>DEPRECIACIONES DE EQUIPOS SANITARIOS, DE LABORATOR</v>
          </cell>
          <cell r="C639">
            <v>4432.5</v>
          </cell>
          <cell r="D639">
            <v>4.4325000000000001</v>
          </cell>
          <cell r="F639" t="str">
            <v>5.1.3.99.05.00.0.</v>
          </cell>
          <cell r="G639" t="str">
            <v>UTILES Y MATERIALES DE LIMPIEZA</v>
          </cell>
          <cell r="H639">
            <v>8152.37</v>
          </cell>
          <cell r="I639">
            <v>8.1523699999999995</v>
          </cell>
        </row>
        <row r="640">
          <cell r="A640" t="str">
            <v>5.1.4.01.01.08.0.</v>
          </cell>
          <cell r="B640" t="str">
            <v>DEPRECIACIONES DE EQUIPOS SANITARIOS, DE LABORAT</v>
          </cell>
          <cell r="C640">
            <v>4432.5</v>
          </cell>
          <cell r="D640">
            <v>4.4325000000000001</v>
          </cell>
          <cell r="F640" t="str">
            <v>5.1.3.99.05.00.0.99999</v>
          </cell>
          <cell r="G640" t="str">
            <v>UTILES Y MATERIALES DE LIMPIEZA</v>
          </cell>
          <cell r="H640">
            <v>8152.37</v>
          </cell>
          <cell r="I640">
            <v>8.1523699999999995</v>
          </cell>
        </row>
        <row r="641">
          <cell r="A641" t="str">
            <v>5.1.4.01.01.08.0.99999</v>
          </cell>
          <cell r="B641" t="str">
            <v>DEPRECIACIONES DE EQUIPOS SANITARIOS, DE LABOR</v>
          </cell>
          <cell r="C641">
            <v>4432.5</v>
          </cell>
          <cell r="D641">
            <v>4.4325000000000001</v>
          </cell>
          <cell r="F641" t="str">
            <v>5.1.3.99.99.</v>
          </cell>
          <cell r="G641" t="str">
            <v>OTROS UTILES, MATERIALES Y SUMINISTROS DIVERSOS</v>
          </cell>
          <cell r="H641">
            <v>0</v>
          </cell>
          <cell r="I641">
            <v>0</v>
          </cell>
        </row>
        <row r="642">
          <cell r="A642" t="str">
            <v>5.1.4.01.01.09.</v>
          </cell>
          <cell r="B642" t="str">
            <v>DEPRECIACIONES DE EQUIPOS Y MOBIL.EDUCACIONAL,DEPO</v>
          </cell>
          <cell r="C642">
            <v>10377.84</v>
          </cell>
          <cell r="D642">
            <v>10.377840000000001</v>
          </cell>
          <cell r="F642" t="str">
            <v>5.1.3.99.99.00.</v>
          </cell>
          <cell r="G642" t="str">
            <v>OTROS UTILES, MATERIALES Y SUMINISTROS DIVERSOS</v>
          </cell>
          <cell r="H642">
            <v>0</v>
          </cell>
          <cell r="I642">
            <v>0</v>
          </cell>
        </row>
        <row r="643">
          <cell r="A643" t="str">
            <v>5.1.4.01.01.09.0.</v>
          </cell>
          <cell r="B643" t="str">
            <v>DEPRECIACIONES DE EQUIPOS Y MOBIL.EDUCACIONAL,DE</v>
          </cell>
          <cell r="C643">
            <v>10377.84</v>
          </cell>
          <cell r="D643">
            <v>10.377840000000001</v>
          </cell>
          <cell r="F643" t="str">
            <v>5.1.3.99.99.00.0.</v>
          </cell>
          <cell r="G643" t="str">
            <v>OTROS UTILES, MATERIALES Y SUMINISTROS DIVERSOS</v>
          </cell>
          <cell r="H643">
            <v>0</v>
          </cell>
          <cell r="I643">
            <v>0</v>
          </cell>
        </row>
        <row r="644">
          <cell r="A644" t="str">
            <v>5.1.4.01.01.09.0.99999</v>
          </cell>
          <cell r="B644" t="str">
            <v>DEPRECIACIONES DE EQUIPOS Y MOBIL.EDUCACIONAL,</v>
          </cell>
          <cell r="C644">
            <v>10377.84</v>
          </cell>
          <cell r="D644">
            <v>10.377840000000001</v>
          </cell>
          <cell r="F644" t="str">
            <v>5.1.3.99.99.00.0.99999</v>
          </cell>
          <cell r="G644" t="str">
            <v>OTROS UTILES, MATERIALES Y SUMINISTROS DIVERSO</v>
          </cell>
          <cell r="H644">
            <v>0</v>
          </cell>
          <cell r="I644">
            <v>0</v>
          </cell>
        </row>
        <row r="645">
          <cell r="A645" t="str">
            <v>5.1.4.01.01.10.</v>
          </cell>
          <cell r="B645" t="str">
            <v>DEPRECIACIONES DE EQUIPOS DE SEGURIDAD, ORDEN, VIGILANCIA Y CONTROL PÚBLICO</v>
          </cell>
          <cell r="C645">
            <v>38273.1</v>
          </cell>
          <cell r="D645">
            <v>38.273099999999999</v>
          </cell>
          <cell r="F645" t="str">
            <v>5.1.4.</v>
          </cell>
          <cell r="G645" t="str">
            <v>CONSUMO DE BIENES DISTINTOS DE INVENTARIOS</v>
          </cell>
          <cell r="H645">
            <v>27055200.629999999</v>
          </cell>
          <cell r="I645">
            <v>27055.200629999999</v>
          </cell>
        </row>
        <row r="646">
          <cell r="A646" t="str">
            <v>5.1.4.01.01.10.0.</v>
          </cell>
          <cell r="B646" t="str">
            <v>DEPRECIACIONES DE EQUIPOS DE SEGURIDAD, ORDEN, VIGILANCIA Y CONTROL PÚBLICO</v>
          </cell>
          <cell r="C646">
            <v>38273.1</v>
          </cell>
          <cell r="D646">
            <v>38.273099999999999</v>
          </cell>
          <cell r="F646" t="str">
            <v>5.1.4.01.</v>
          </cell>
          <cell r="G646" t="str">
            <v>CONSUMO DE BIENES NO CONCESIONADOS</v>
          </cell>
          <cell r="H646">
            <v>27055200.629999999</v>
          </cell>
          <cell r="I646">
            <v>27055.200629999999</v>
          </cell>
        </row>
        <row r="647">
          <cell r="A647" t="str">
            <v>5.1.4.01.01.10.0.99999</v>
          </cell>
          <cell r="B647" t="str">
            <v>DEPRECIACIONES DE EQUIPOS DE SEGURIDAD, ORDEN, VIGILANCIA Y CONTROL PÚBLICO</v>
          </cell>
          <cell r="C647">
            <v>38273.1</v>
          </cell>
          <cell r="D647">
            <v>38.273099999999999</v>
          </cell>
          <cell r="F647" t="str">
            <v>5.1.4.01.01.</v>
          </cell>
          <cell r="G647" t="str">
            <v>DEPRECIACIONES DE PROPIEDADES, PLANTA Y EQUIPOS EXPL</v>
          </cell>
          <cell r="H647">
            <v>21257352.129999999</v>
          </cell>
          <cell r="I647">
            <v>21257.352129999999</v>
          </cell>
        </row>
        <row r="648">
          <cell r="A648" t="str">
            <v>5.1.4.01.01.99.</v>
          </cell>
          <cell r="B648" t="str">
            <v>DEPRECIACIONES DE MAQUINARIAS, EQUIPOS Y MOBILIARIOS DIVERSOS</v>
          </cell>
          <cell r="C648">
            <v>100039.7</v>
          </cell>
          <cell r="D648">
            <v>100.0397</v>
          </cell>
          <cell r="F648" t="str">
            <v>5.1.4.01.01.02.</v>
          </cell>
          <cell r="G648" t="str">
            <v>DEPRECIACIONES DE EDIFICIOS</v>
          </cell>
          <cell r="H648">
            <v>10405573.4</v>
          </cell>
          <cell r="I648">
            <v>10405.573400000001</v>
          </cell>
        </row>
        <row r="649">
          <cell r="A649" t="str">
            <v>5.1.4.01.01.99.0.</v>
          </cell>
          <cell r="B649" t="str">
            <v>DEPRECIACIONES DE MAQUINARIAS, EQUIPOS Y MOBILIARIOS DIVERSOS</v>
          </cell>
          <cell r="C649">
            <v>100039.7</v>
          </cell>
          <cell r="D649">
            <v>100.0397</v>
          </cell>
          <cell r="F649" t="str">
            <v>5.1.4.01.01.02.0.</v>
          </cell>
          <cell r="G649" t="str">
            <v>DEPRECIACIONES DE EDIFICIOS</v>
          </cell>
          <cell r="H649">
            <v>10405573.4</v>
          </cell>
          <cell r="I649">
            <v>10405.573400000001</v>
          </cell>
        </row>
        <row r="650">
          <cell r="A650" t="str">
            <v>5.1.4.01.01.99.0.99999</v>
          </cell>
          <cell r="B650" t="str">
            <v>DEPRECIACIONES DE MAQUINARIAS, EQUIPOS Y MOBILIARIOS DIVERSOS</v>
          </cell>
          <cell r="C650">
            <v>100039.7</v>
          </cell>
          <cell r="D650">
            <v>100.0397</v>
          </cell>
          <cell r="F650" t="str">
            <v>5.1.4.01.01.02.0.99999</v>
          </cell>
          <cell r="G650" t="str">
            <v>DEPRECIACIONES DE EDIFICIOS</v>
          </cell>
          <cell r="H650">
            <v>10405573.4</v>
          </cell>
          <cell r="I650">
            <v>10405.573400000001</v>
          </cell>
        </row>
        <row r="651">
          <cell r="A651" t="str">
            <v>5.1.4.01.08.</v>
          </cell>
          <cell r="B651" t="str">
            <v>AMORTIZACIONES DE BIENES INTANGIBLES NO CONCESIONADO</v>
          </cell>
          <cell r="C651">
            <v>5194479.12</v>
          </cell>
          <cell r="D651">
            <v>5194.47912</v>
          </cell>
          <cell r="F651" t="str">
            <v>5.1.4.01.01.03.</v>
          </cell>
          <cell r="G651" t="str">
            <v>DEPRECIACIONES DE MAQUINARIA Y EQUIPO PARA LA PROD</v>
          </cell>
          <cell r="H651">
            <v>497151.78</v>
          </cell>
          <cell r="I651">
            <v>497.15178000000003</v>
          </cell>
        </row>
        <row r="652">
          <cell r="A652" t="str">
            <v>5.1.4.01.08.03.</v>
          </cell>
          <cell r="B652" t="str">
            <v>AMORTIZACIONES DE SOFTWARE Y PROGRAMAS</v>
          </cell>
          <cell r="C652">
            <v>5194479.12</v>
          </cell>
          <cell r="D652">
            <v>5194.47912</v>
          </cell>
          <cell r="F652" t="str">
            <v>5.1.4.01.01.03.0.</v>
          </cell>
          <cell r="G652" t="str">
            <v>DEPRECIACIONES DE MAQUINARIA Y EQUIPO PARA LA PR</v>
          </cell>
          <cell r="H652">
            <v>497151.78</v>
          </cell>
          <cell r="I652">
            <v>497.15178000000003</v>
          </cell>
        </row>
        <row r="653">
          <cell r="A653" t="str">
            <v>5.1.4.01.08.03.0.</v>
          </cell>
          <cell r="B653" t="str">
            <v>AMORTIZACIONES DE SOFTWARE Y PROGRAMAS</v>
          </cell>
          <cell r="C653">
            <v>5194479.12</v>
          </cell>
          <cell r="D653">
            <v>5194.47912</v>
          </cell>
          <cell r="F653" t="str">
            <v>5.1.4.01.01.03.0.99999</v>
          </cell>
          <cell r="G653" t="str">
            <v>DEPRECIACIONES DE MAQUINARIA Y EQUIPO PARA LA</v>
          </cell>
          <cell r="H653">
            <v>497151.78</v>
          </cell>
          <cell r="I653">
            <v>497.15178000000003</v>
          </cell>
        </row>
        <row r="654">
          <cell r="A654" t="str">
            <v>5.1.4.01.08.03.0.99999</v>
          </cell>
          <cell r="B654" t="str">
            <v>AMORTIZACIONES DE SOFTWARE Y PROGRAMAS</v>
          </cell>
          <cell r="C654">
            <v>5194479.12</v>
          </cell>
          <cell r="D654">
            <v>5194.47912</v>
          </cell>
          <cell r="F654" t="str">
            <v>5.1.4.01.01.05.</v>
          </cell>
          <cell r="G654" t="str">
            <v>DEPRECIACIONES DE EQUIPOS DE COMUNICACION</v>
          </cell>
          <cell r="H654">
            <v>1103777.72</v>
          </cell>
          <cell r="I654">
            <v>1103.77772</v>
          </cell>
        </row>
        <row r="655">
          <cell r="A655" t="str">
            <v>5.1.7.</v>
          </cell>
          <cell r="B655" t="str">
            <v>DETERIORO DE INVERSIONES Y CUENTAS A COBRAR</v>
          </cell>
          <cell r="C655">
            <v>5900082</v>
          </cell>
          <cell r="D655">
            <v>5900.0820000000003</v>
          </cell>
          <cell r="F655" t="str">
            <v>5.1.4.01.01.05.0.</v>
          </cell>
          <cell r="G655" t="str">
            <v>DEPRECIACIONES DE EQUIPOS DE COMUNICACION</v>
          </cell>
          <cell r="H655">
            <v>1103777.72</v>
          </cell>
          <cell r="I655">
            <v>1103.77772</v>
          </cell>
        </row>
        <row r="656">
          <cell r="A656" t="str">
            <v>5.1.7.02.</v>
          </cell>
          <cell r="B656" t="str">
            <v>DETERIORO DE CUENTAS A COBRAR</v>
          </cell>
          <cell r="C656">
            <v>5900082</v>
          </cell>
          <cell r="D656">
            <v>5900.0820000000003</v>
          </cell>
          <cell r="F656" t="str">
            <v>5.1.4.01.01.05.0.99999</v>
          </cell>
          <cell r="G656" t="str">
            <v>DEPRECIACIONES DE EQUIPOS DE COMUNICACION</v>
          </cell>
          <cell r="H656">
            <v>1103777.72</v>
          </cell>
          <cell r="I656">
            <v>1103.77772</v>
          </cell>
        </row>
        <row r="657">
          <cell r="A657" t="str">
            <v>5.1.7.02.08.</v>
          </cell>
          <cell r="B657" t="str">
            <v>DETERIORO POR DOCUMENTOS A COBRAR</v>
          </cell>
          <cell r="C657">
            <v>5900082</v>
          </cell>
          <cell r="D657">
            <v>5900.0820000000003</v>
          </cell>
          <cell r="F657" t="str">
            <v>5.1.4.01.01.06.</v>
          </cell>
          <cell r="G657" t="str">
            <v>DEPRECIACIONES DE EQUIPOS Y MOBILIARIO DE OFICINA</v>
          </cell>
          <cell r="H657">
            <v>2366660.09</v>
          </cell>
          <cell r="I657">
            <v>2366.6600899999999</v>
          </cell>
        </row>
        <row r="658">
          <cell r="A658" t="str">
            <v>5.1.7.02.08.02.</v>
          </cell>
          <cell r="B658" t="str">
            <v>DETERIORO POR DOCUMENTOS A COBRAR POR FRACCIONAMIENTOS Y ARREGLOS DE PAGO</v>
          </cell>
          <cell r="C658">
            <v>5900082</v>
          </cell>
          <cell r="D658">
            <v>5900.0820000000003</v>
          </cell>
          <cell r="F658" t="str">
            <v>5.1.4.01.01.06.0.</v>
          </cell>
          <cell r="G658" t="str">
            <v>DEPRECIACIONES DE EQUIPOS Y MOBILIARIO DE OFICIN</v>
          </cell>
          <cell r="H658">
            <v>2366660.09</v>
          </cell>
          <cell r="I658">
            <v>2366.6600899999999</v>
          </cell>
        </row>
        <row r="659">
          <cell r="A659" t="str">
            <v>5.1.7.02.08.02.0.</v>
          </cell>
          <cell r="B659" t="str">
            <v>DETERIORO POR DOCUMENTOS A COBRAR POR FRACCIONAMIENTOS Y ARREGLOS DE PAGO</v>
          </cell>
          <cell r="C659">
            <v>5900082</v>
          </cell>
          <cell r="D659">
            <v>5900.0820000000003</v>
          </cell>
          <cell r="F659" t="str">
            <v>5.1.4.01.01.06.0.99999</v>
          </cell>
          <cell r="G659" t="str">
            <v>DEPRECIACIONES DE EQUIPOS Y MOBILIARIO DE OFIC</v>
          </cell>
          <cell r="H659">
            <v>2366660.09</v>
          </cell>
          <cell r="I659">
            <v>2366.6600899999999</v>
          </cell>
        </row>
        <row r="660">
          <cell r="A660" t="str">
            <v>5.1.7.02.08.02.0.99999</v>
          </cell>
          <cell r="B660" t="str">
            <v>DETERIORO POR DOCUMENTOS A COBRAR POR FRACCIONAMIENTOS Y ARREGLOS DE PAGO</v>
          </cell>
          <cell r="C660">
            <v>5900082</v>
          </cell>
          <cell r="D660">
            <v>5900.0820000000003</v>
          </cell>
          <cell r="F660" t="str">
            <v>5.1.4.01.01.07.</v>
          </cell>
          <cell r="G660" t="str">
            <v>DEPRECIACIONES DE EQUIPOS PARA COMPUTACION</v>
          </cell>
          <cell r="H660">
            <v>6686252.0300000003</v>
          </cell>
          <cell r="I660">
            <v>6686.2520300000006</v>
          </cell>
        </row>
        <row r="661">
          <cell r="A661" t="str">
            <v>5.4.</v>
          </cell>
          <cell r="B661" t="str">
            <v>TRANSFERENCIAS</v>
          </cell>
          <cell r="C661">
            <v>174844150.34999999</v>
          </cell>
          <cell r="D661">
            <v>174844.15034999998</v>
          </cell>
          <cell r="F661" t="str">
            <v>5.1.4.01.01.07.0.</v>
          </cell>
          <cell r="G661" t="str">
            <v>DEPRECIACIONES DE EQUIPOS PARA COMPUTACION</v>
          </cell>
          <cell r="H661">
            <v>6686252.0300000003</v>
          </cell>
          <cell r="I661">
            <v>6686.2520300000006</v>
          </cell>
        </row>
        <row r="662">
          <cell r="A662" t="str">
            <v>5.4.1.</v>
          </cell>
          <cell r="B662" t="str">
            <v>TRANSFERENCIAS CORRIENTES</v>
          </cell>
          <cell r="C662">
            <v>174844150.34999999</v>
          </cell>
          <cell r="D662">
            <v>174844.15034999998</v>
          </cell>
          <cell r="F662" t="str">
            <v>5.1.4.01.01.07.0.99999</v>
          </cell>
          <cell r="G662" t="str">
            <v>DEPRECIACIONES DE EQUIPOS PARA COMPUTACION</v>
          </cell>
          <cell r="H662">
            <v>6686252.0300000003</v>
          </cell>
          <cell r="I662">
            <v>6686.2520300000006</v>
          </cell>
        </row>
        <row r="663">
          <cell r="A663" t="str">
            <v>5.4.1.01.</v>
          </cell>
          <cell r="B663" t="str">
            <v>TRANSFERENCIAS CORRIENTES AL SECTOR PRIVADO INTERNO</v>
          </cell>
          <cell r="C663">
            <v>100796940</v>
          </cell>
          <cell r="D663">
            <v>100796.94</v>
          </cell>
          <cell r="F663" t="str">
            <v>5.1.4.01.01.08.</v>
          </cell>
          <cell r="G663" t="str">
            <v>DEPRECIACIONES DE EQUIPOS SANITARIOS, DE LABORATOR</v>
          </cell>
          <cell r="H663">
            <v>4432.5</v>
          </cell>
          <cell r="I663">
            <v>4.4325000000000001</v>
          </cell>
        </row>
        <row r="664">
          <cell r="A664" t="str">
            <v>5.4.1.01.01.</v>
          </cell>
          <cell r="B664" t="str">
            <v>TRANSFERENCIAS CORRIENTES A PERSONAS</v>
          </cell>
          <cell r="C664">
            <v>100796940</v>
          </cell>
          <cell r="D664">
            <v>100796.94</v>
          </cell>
          <cell r="F664" t="str">
            <v>5.1.4.01.01.08.0.</v>
          </cell>
          <cell r="G664" t="str">
            <v>DEPRECIACIONES DE EQUIPOS SANITARIOS, DE LABORAT</v>
          </cell>
          <cell r="H664">
            <v>4432.5</v>
          </cell>
          <cell r="I664">
            <v>4.4325000000000001</v>
          </cell>
        </row>
        <row r="665">
          <cell r="A665" t="str">
            <v>5.4.1.01.01.02.</v>
          </cell>
          <cell r="B665" t="str">
            <v>BECAS</v>
          </cell>
          <cell r="C665">
            <v>100796940</v>
          </cell>
          <cell r="D665">
            <v>100796.94</v>
          </cell>
          <cell r="F665" t="str">
            <v>5.1.4.01.01.08.0.99999</v>
          </cell>
          <cell r="G665" t="str">
            <v>DEPRECIACIONES DE EQUIPOS SANITARIOS, DE LABOR</v>
          </cell>
          <cell r="H665">
            <v>4432.5</v>
          </cell>
          <cell r="I665">
            <v>4.4325000000000001</v>
          </cell>
        </row>
        <row r="666">
          <cell r="A666" t="str">
            <v>5.4.1.01.01.02.0.</v>
          </cell>
          <cell r="B666" t="str">
            <v>BECAS</v>
          </cell>
          <cell r="C666">
            <v>100796940</v>
          </cell>
          <cell r="D666">
            <v>100796.94</v>
          </cell>
          <cell r="F666" t="str">
            <v>5.1.4.01.01.09.</v>
          </cell>
          <cell r="G666" t="str">
            <v>DEPRECIACIONES DE EQUIPOS Y MOBIL.EDUCACIONAL,DEPO</v>
          </cell>
          <cell r="H666">
            <v>46928.37</v>
          </cell>
          <cell r="I666">
            <v>46.928370000000001</v>
          </cell>
        </row>
        <row r="667">
          <cell r="A667" t="str">
            <v>5.4.1.01.01.02.0.99999</v>
          </cell>
          <cell r="B667" t="str">
            <v>BECAS</v>
          </cell>
          <cell r="C667">
            <v>100796940</v>
          </cell>
          <cell r="D667">
            <v>100796.94</v>
          </cell>
          <cell r="F667" t="str">
            <v>5.1.4.01.01.09.0.</v>
          </cell>
          <cell r="G667" t="str">
            <v>DEPRECIACIONES DE EQUIPOS Y MOBIL.EDUCACIONAL,DE</v>
          </cell>
          <cell r="H667">
            <v>46928.37</v>
          </cell>
          <cell r="I667">
            <v>46.928370000000001</v>
          </cell>
        </row>
        <row r="668">
          <cell r="A668" t="str">
            <v>5.4.1.02.</v>
          </cell>
          <cell r="B668" t="str">
            <v>TRANSFERENCIAS CORRIENTES AL SECTOR PUBLICO INTERNO</v>
          </cell>
          <cell r="C668">
            <v>65947210.350000001</v>
          </cell>
          <cell r="D668">
            <v>65947.210350000008</v>
          </cell>
          <cell r="F668" t="str">
            <v>5.1.4.01.01.09.0.99999</v>
          </cell>
          <cell r="G668" t="str">
            <v>DEPRECIACIONES DE EQUIPOS Y MOBIL.EDUCACIONAL,</v>
          </cell>
          <cell r="H668">
            <v>46928.37</v>
          </cell>
          <cell r="I668">
            <v>46.928370000000001</v>
          </cell>
        </row>
        <row r="669">
          <cell r="A669" t="str">
            <v>5.4.1.02.01.</v>
          </cell>
          <cell r="B669" t="str">
            <v>TRANSFERENCIAS CORRIENTES AL GOBIERNO CENTRAL</v>
          </cell>
          <cell r="C669">
            <v>6848475.0099999998</v>
          </cell>
          <cell r="D669">
            <v>6848.4750100000001</v>
          </cell>
          <cell r="F669" t="str">
            <v>5.1.4.01.01.10.</v>
          </cell>
          <cell r="G669" t="str">
            <v>DEPRECIACIONES DE EQUIPOS DE SEGURIDAD, ORDEN, VIGILANCIA Y CONTROL PÚBLICO</v>
          </cell>
          <cell r="H669">
            <v>38273.1</v>
          </cell>
          <cell r="I669">
            <v>38.273099999999999</v>
          </cell>
        </row>
        <row r="670">
          <cell r="A670" t="str">
            <v>5.4.1.02.01.06.</v>
          </cell>
          <cell r="B670" t="str">
            <v>TRANSFERENCIAS CORRIENTES AL GOBIERNO CENTRAL</v>
          </cell>
          <cell r="C670">
            <v>6848475.0099999998</v>
          </cell>
          <cell r="D670">
            <v>6848.4750100000001</v>
          </cell>
          <cell r="F670" t="str">
            <v>5.1.4.01.01.10.0.</v>
          </cell>
          <cell r="G670" t="str">
            <v>DEPRECIACIONES DE EQUIPOS DE SEGURIDAD, ORDEN, VIGILANCIA Y CONTROL PÚBLICO</v>
          </cell>
          <cell r="H670">
            <v>38273.1</v>
          </cell>
          <cell r="I670">
            <v>38.273099999999999</v>
          </cell>
        </row>
        <row r="671">
          <cell r="A671" t="str">
            <v>5.4.1.02.01.06.0.</v>
          </cell>
          <cell r="B671" t="str">
            <v>TRANSFERENCIAS CORRIENTES AL GOBIERNO CENTRAL</v>
          </cell>
          <cell r="C671">
            <v>6848475.0099999998</v>
          </cell>
          <cell r="D671">
            <v>6848.4750100000001</v>
          </cell>
          <cell r="F671" t="str">
            <v>5.1.4.01.01.10.0.99999</v>
          </cell>
          <cell r="G671" t="str">
            <v>DEPRECIACIONES DE EQUIPOS DE SEGURIDAD, ORDEN, VIGILANCIA Y CONTROL PÚBLICO</v>
          </cell>
          <cell r="H671">
            <v>38273.1</v>
          </cell>
          <cell r="I671">
            <v>38.273099999999999</v>
          </cell>
        </row>
        <row r="672">
          <cell r="A672" t="str">
            <v>5.4.1.02.01.06.0.11206</v>
          </cell>
          <cell r="B672" t="str">
            <v>MINISTERIO DE HACIENDA</v>
          </cell>
          <cell r="C672">
            <v>6848475.0099999998</v>
          </cell>
          <cell r="D672">
            <v>6848.4750100000001</v>
          </cell>
          <cell r="F672" t="str">
            <v>5.1.4.01.01.99.</v>
          </cell>
          <cell r="G672" t="str">
            <v>DEPRECIACIONES DE MAQUINARIAS, EQUIPOS Y MOBILIARIOS DIVERSOS</v>
          </cell>
          <cell r="H672">
            <v>108303.14</v>
          </cell>
          <cell r="I672">
            <v>108.30314</v>
          </cell>
        </row>
        <row r="673">
          <cell r="A673" t="str">
            <v>5.4.1.02.02.</v>
          </cell>
          <cell r="B673" t="str">
            <v>TRANSFERENCIAS CORRIENTES A ÓRGANOS DESCONCENTRADOS</v>
          </cell>
          <cell r="C673">
            <v>205454.36</v>
          </cell>
          <cell r="D673">
            <v>205.45435999999998</v>
          </cell>
          <cell r="F673" t="str">
            <v>5.1.4.01.01.99.0.</v>
          </cell>
          <cell r="G673" t="str">
            <v>DEPRECIACIONES DE MAQUINARIAS, EQUIPOS Y MOBILIARIOS DIVERSOS</v>
          </cell>
          <cell r="H673">
            <v>108303.14</v>
          </cell>
          <cell r="I673">
            <v>108.30314</v>
          </cell>
        </row>
        <row r="674">
          <cell r="A674" t="str">
            <v>5.4.1.02.02.06.</v>
          </cell>
          <cell r="B674" t="str">
            <v>TRANSFERENCIAS CORRIENTES A ÓRGANOS DESCONCENTRADOS</v>
          </cell>
          <cell r="C674">
            <v>205454.36</v>
          </cell>
          <cell r="D674">
            <v>205.45435999999998</v>
          </cell>
          <cell r="F674" t="str">
            <v>5.1.4.01.01.99.0.99999</v>
          </cell>
          <cell r="G674" t="str">
            <v>DEPRECIACIONES DE MAQUINARIAS, EQUIPOS Y MOBILIARIOS DIVERSOS</v>
          </cell>
          <cell r="H674">
            <v>108303.14</v>
          </cell>
          <cell r="I674">
            <v>108.30314</v>
          </cell>
        </row>
        <row r="675">
          <cell r="A675" t="str">
            <v>5.4.1.02.02.06.0.</v>
          </cell>
          <cell r="B675" t="str">
            <v>TRANSFERENCIAS CORRIENTES A ÓRGANOS DESCONCENTRADOS</v>
          </cell>
          <cell r="C675">
            <v>205454.36</v>
          </cell>
          <cell r="D675">
            <v>205.45435999999998</v>
          </cell>
          <cell r="F675" t="str">
            <v>5.1.4.01.08.</v>
          </cell>
          <cell r="G675" t="str">
            <v>AMORTIZACIONES DE BIENES INTANGIBLES NO CONCESIONADO</v>
          </cell>
          <cell r="H675">
            <v>5797848.5</v>
          </cell>
          <cell r="I675">
            <v>5797.8485000000001</v>
          </cell>
        </row>
        <row r="676">
          <cell r="A676" t="str">
            <v>5.4.1.02.02.06.0.12554</v>
          </cell>
          <cell r="B676" t="str">
            <v>TRANSFERENCIAS CORRIENTES A ÓRGANOS DESCONCENTRADOS - COMISION NACIONAL DE PREVENCIÓN DE RIESGOS Y ATENCIÓN DE EMERGENCIAS (CNE)</v>
          </cell>
          <cell r="C676">
            <v>205454.36</v>
          </cell>
          <cell r="D676">
            <v>205.45435999999998</v>
          </cell>
          <cell r="F676" t="str">
            <v>5.1.4.01.08.03.</v>
          </cell>
          <cell r="G676" t="str">
            <v>AMORTIZACIONES DE SOFTWARE Y PROGRAMAS</v>
          </cell>
          <cell r="H676">
            <v>5797848.5</v>
          </cell>
          <cell r="I676">
            <v>5797.8485000000001</v>
          </cell>
        </row>
        <row r="677">
          <cell r="A677" t="str">
            <v>5.4.1.02.06.</v>
          </cell>
          <cell r="B677" t="str">
            <v>TRANSFERENCIAS CORRIENTES A INSTITUCIONES PÚBLICAS FINANCIERAS</v>
          </cell>
          <cell r="C677">
            <v>58893280.979999997</v>
          </cell>
          <cell r="D677">
            <v>58893.280979999996</v>
          </cell>
          <cell r="F677" t="str">
            <v>5.1.4.01.08.03.0.</v>
          </cell>
          <cell r="G677" t="str">
            <v>AMORTIZACIONES DE SOFTWARE Y PROGRAMAS</v>
          </cell>
          <cell r="H677">
            <v>5797848.5</v>
          </cell>
          <cell r="I677">
            <v>5797.8485000000001</v>
          </cell>
        </row>
        <row r="678">
          <cell r="A678" t="str">
            <v>5.4.1.02.06.99.</v>
          </cell>
          <cell r="B678" t="str">
            <v>OTRAS TRANSFERENCIAS CORRIENTES A INSTITUCIONES PÚBLICAS FINANCIERAS</v>
          </cell>
          <cell r="C678">
            <v>58893280.979999997</v>
          </cell>
          <cell r="D678">
            <v>58893.280979999996</v>
          </cell>
          <cell r="F678" t="str">
            <v>5.1.4.01.08.03.0.99999</v>
          </cell>
          <cell r="G678" t="str">
            <v>AMORTIZACIONES DE SOFTWARE Y PROGRAMAS</v>
          </cell>
          <cell r="H678">
            <v>5797848.5</v>
          </cell>
          <cell r="I678">
            <v>5797.8485000000001</v>
          </cell>
        </row>
        <row r="679">
          <cell r="A679" t="str">
            <v>5.4.1.02.06.99.0.</v>
          </cell>
          <cell r="B679" t="str">
            <v>OTRAS TRANSFERENCIAS CORRIENTES A INSTITUCIONES PÚBLICAS FINANCIERAS</v>
          </cell>
          <cell r="C679">
            <v>58893280.979999997</v>
          </cell>
          <cell r="D679">
            <v>58893.280979999996</v>
          </cell>
          <cell r="F679" t="str">
            <v>5.1.4.01.08.99.</v>
          </cell>
          <cell r="G679" t="str">
            <v>AMORTIZACIONES DE OTROS BIENES INTANGIBLES</v>
          </cell>
          <cell r="H679">
            <v>0</v>
          </cell>
          <cell r="I679">
            <v>0</v>
          </cell>
        </row>
        <row r="680">
          <cell r="A680" t="str">
            <v>5.4.1.02.06.99.0.21101</v>
          </cell>
          <cell r="B680" t="str">
            <v>FID PROMOTORA 25-02/BCR</v>
          </cell>
          <cell r="C680">
            <v>58893280.979999997</v>
          </cell>
          <cell r="D680">
            <v>58893.280979999996</v>
          </cell>
          <cell r="F680" t="str">
            <v>5.1.4.01.08.99.0.</v>
          </cell>
          <cell r="G680" t="str">
            <v>AMORTIZACIONES DE OTROS BIENES INTANGIBLES</v>
          </cell>
          <cell r="H680">
            <v>0</v>
          </cell>
          <cell r="I680">
            <v>0</v>
          </cell>
        </row>
        <row r="681">
          <cell r="A681" t="str">
            <v>5.4.1.03.</v>
          </cell>
          <cell r="B681" t="str">
            <v>TRANSFERENCIAS CORRIENTES AL SECTOR EXTERNO</v>
          </cell>
          <cell r="C681">
            <v>8100000</v>
          </cell>
          <cell r="D681">
            <v>8100</v>
          </cell>
          <cell r="F681" t="str">
            <v>5.1.4.01.08.99.0.99999</v>
          </cell>
          <cell r="G681" t="str">
            <v>AMORTIZACIONES DE OTROS BIENES INTANGIBLES</v>
          </cell>
          <cell r="H681">
            <v>0</v>
          </cell>
          <cell r="I681">
            <v>0</v>
          </cell>
        </row>
        <row r="682">
          <cell r="A682" t="str">
            <v>5.4.1.03.02.</v>
          </cell>
          <cell r="B682" t="str">
            <v>TRANSFERENCIAS CORRIENTES A ORGANISMOS INTERNACIONALES</v>
          </cell>
          <cell r="C682">
            <v>8100000</v>
          </cell>
          <cell r="D682">
            <v>8100</v>
          </cell>
          <cell r="F682" t="str">
            <v>5.2.</v>
          </cell>
          <cell r="G682" t="str">
            <v>GASTOS FINANCIEROS</v>
          </cell>
          <cell r="H682">
            <v>151876</v>
          </cell>
          <cell r="I682">
            <v>151.876</v>
          </cell>
        </row>
        <row r="683">
          <cell r="A683" t="str">
            <v>5.4.1.03.02.06.</v>
          </cell>
          <cell r="B683" t="str">
            <v>TRANSFERENCIAS CORRIENTES A ORGANISMOS INTERNACIONALES</v>
          </cell>
          <cell r="C683">
            <v>8100000</v>
          </cell>
          <cell r="D683">
            <v>8100</v>
          </cell>
          <cell r="F683" t="str">
            <v>5.2.9.</v>
          </cell>
          <cell r="G683" t="str">
            <v>OTROS GASTOS FINANCIEROS</v>
          </cell>
          <cell r="H683">
            <v>151876</v>
          </cell>
          <cell r="I683">
            <v>151.876</v>
          </cell>
        </row>
        <row r="684">
          <cell r="A684" t="str">
            <v>5.4.1.03.02.06.0.</v>
          </cell>
          <cell r="B684" t="str">
            <v>TRANSFERENCIAS CORRIENTES A ORGANISMOS INTERNACIONALES</v>
          </cell>
          <cell r="C684">
            <v>8100000</v>
          </cell>
          <cell r="D684">
            <v>8100</v>
          </cell>
          <cell r="F684" t="str">
            <v>5.2.9.02.</v>
          </cell>
          <cell r="G684" t="str">
            <v>INTERESES POR DEUDAS SOCIALES Y FISCALES</v>
          </cell>
          <cell r="H684">
            <v>151876</v>
          </cell>
          <cell r="I684">
            <v>151.876</v>
          </cell>
        </row>
        <row r="685">
          <cell r="A685" t="str">
            <v>5.4.1.03.02.06.0.11206</v>
          </cell>
          <cell r="B685" t="str">
            <v>MINISTERIO DE HACIENDA (MHD)</v>
          </cell>
          <cell r="C685">
            <v>8100000</v>
          </cell>
          <cell r="D685">
            <v>8100</v>
          </cell>
          <cell r="F685" t="str">
            <v>5.2.9.02.01.</v>
          </cell>
          <cell r="G685" t="str">
            <v>INTERESES POR BENEFICIOS A LOS EMPLEADOS A PAGAR</v>
          </cell>
          <cell r="H685">
            <v>151876</v>
          </cell>
          <cell r="I685">
            <v>151.876</v>
          </cell>
        </row>
        <row r="686">
          <cell r="A686" t="str">
            <v>5.9.</v>
          </cell>
          <cell r="B686" t="str">
            <v>OTROS GASTOS</v>
          </cell>
          <cell r="C686">
            <v>92086229.769999996</v>
          </cell>
          <cell r="D686">
            <v>92086.229769999991</v>
          </cell>
          <cell r="F686" t="str">
            <v>5.2.9.02.01.04.</v>
          </cell>
          <cell r="G686" t="str">
            <v>INTERESES POR CONTRIBUCIONES PATRONALES AL DESARROLLO Y LA SEGURIDAD SOCIAL A PAGAR</v>
          </cell>
          <cell r="H686">
            <v>104950</v>
          </cell>
          <cell r="I686">
            <v>104.95</v>
          </cell>
        </row>
        <row r="687">
          <cell r="A687" t="str">
            <v>5.9.1.</v>
          </cell>
          <cell r="B687" t="str">
            <v>RESULTADOS NEGATIVOS POR TENENCIA Y POR EXPOSICION A LA</v>
          </cell>
          <cell r="C687">
            <v>613086.43000000005</v>
          </cell>
          <cell r="D687">
            <v>613.08643000000006</v>
          </cell>
          <cell r="F687" t="str">
            <v>5.2.9.02.01.04.0.</v>
          </cell>
          <cell r="G687" t="str">
            <v>INTERESES POR CONTRIBUCIONES PATRONALES AL DESARROLLO Y LA SEGURIDAD SOCIAL A PAGAR</v>
          </cell>
          <cell r="H687">
            <v>104950</v>
          </cell>
          <cell r="I687">
            <v>104.95</v>
          </cell>
        </row>
        <row r="688">
          <cell r="A688" t="str">
            <v>5.9.1.01.</v>
          </cell>
          <cell r="B688" t="str">
            <v>DIFERENCIAS DE CAMBIO NEGATIVAS POR ACTIVOS</v>
          </cell>
          <cell r="C688">
            <v>613086.43000000005</v>
          </cell>
          <cell r="D688">
            <v>613.08643000000006</v>
          </cell>
          <cell r="F688" t="str">
            <v>5.2.9.02.01.04.0.99999</v>
          </cell>
          <cell r="G688" t="str">
            <v>INTERESES POR CONTRIBUCIONES PATRONALES AL DESARROLLO Y LA SEGURIDAD SOCIAL A PAGAR</v>
          </cell>
          <cell r="H688">
            <v>104950</v>
          </cell>
          <cell r="I688">
            <v>104.95</v>
          </cell>
        </row>
        <row r="689">
          <cell r="A689" t="str">
            <v>5.9.1.01.01.</v>
          </cell>
          <cell r="B689" t="str">
            <v>DIFERENCIAS DE CAMBIO NEGATIVAS POR EFECTIVO</v>
          </cell>
          <cell r="C689">
            <v>613086.43000000005</v>
          </cell>
          <cell r="D689">
            <v>613.08643000000006</v>
          </cell>
          <cell r="F689" t="str">
            <v>5.2.9.02.01.06.</v>
          </cell>
          <cell r="G689" t="str">
            <v>INTERESES POR RETENCIONES AL PERSONAL A PAGAR</v>
          </cell>
          <cell r="H689">
            <v>46926</v>
          </cell>
          <cell r="I689">
            <v>46.926000000000002</v>
          </cell>
        </row>
        <row r="690">
          <cell r="A690" t="str">
            <v>5.9.1.01.01.01.</v>
          </cell>
          <cell r="B690" t="str">
            <v>DIFERENCIAS DE CAMBIO NEGATIVAS POR EFECTIVO EN CAJA</v>
          </cell>
          <cell r="C690">
            <v>613086.43000000005</v>
          </cell>
          <cell r="D690">
            <v>613.08643000000006</v>
          </cell>
          <cell r="F690" t="str">
            <v>5.2.9.02.01.06.0.</v>
          </cell>
          <cell r="G690" t="str">
            <v>INTERESES POR RETENCIONES AL PERSONAL A PAGAR</v>
          </cell>
          <cell r="H690">
            <v>46926</v>
          </cell>
          <cell r="I690">
            <v>46.926000000000002</v>
          </cell>
        </row>
        <row r="691">
          <cell r="A691" t="str">
            <v>5.9.1.01.01.01.2.</v>
          </cell>
          <cell r="B691" t="str">
            <v>DIFERENCIAS DE CAMBIO NEGATIVAS POR EFECTIVO EN CAJA EN EL PAIS</v>
          </cell>
          <cell r="C691">
            <v>613086.43000000005</v>
          </cell>
          <cell r="D691">
            <v>613.08643000000006</v>
          </cell>
          <cell r="F691" t="str">
            <v>5.2.9.02.01.06.0.99999</v>
          </cell>
          <cell r="G691" t="str">
            <v>INTERESES POR RETENCIONES AL PERSONAL A PAGAR</v>
          </cell>
          <cell r="H691">
            <v>46926</v>
          </cell>
          <cell r="I691">
            <v>46.926000000000002</v>
          </cell>
        </row>
        <row r="692">
          <cell r="A692" t="str">
            <v>5.9.1.01.01.01.2.99999</v>
          </cell>
          <cell r="B692" t="str">
            <v>DIFERENCIAS DE CAMBIO NEGATIVAS POR EFECTIVO EN CAJA EN EL PAIS</v>
          </cell>
          <cell r="C692">
            <v>613086.43000000005</v>
          </cell>
          <cell r="D692">
            <v>613.08643000000006</v>
          </cell>
          <cell r="F692" t="str">
            <v>5.2.9.02.01.99.</v>
          </cell>
          <cell r="G692" t="str">
            <v>INTERESES POR OTROS DEUDAS POR BENEFICIOS A LOS EMPLEADOS</v>
          </cell>
          <cell r="H692">
            <v>0</v>
          </cell>
          <cell r="I692">
            <v>0</v>
          </cell>
        </row>
        <row r="693">
          <cell r="A693" t="str">
            <v>5.9.2.</v>
          </cell>
          <cell r="B693" t="str">
            <v>RESULTADOS NEGATIVOS DE INVERSIONES PATRIMONIALES Y PARTICIPACIÓN DE LOS INTERESES MINORITARIOS</v>
          </cell>
          <cell r="C693">
            <v>91073124.260000005</v>
          </cell>
          <cell r="D693">
            <v>91073.124260000011</v>
          </cell>
          <cell r="F693" t="str">
            <v>5.2.9.02.01.99.0.</v>
          </cell>
          <cell r="G693" t="str">
            <v>INTERESES POR OTROS DEUDAS POR BENEFICIOS A LOS EMPLEADOS</v>
          </cell>
          <cell r="H693">
            <v>0</v>
          </cell>
          <cell r="I693">
            <v>0</v>
          </cell>
        </row>
        <row r="694">
          <cell r="A694" t="str">
            <v>5.9.2.01.</v>
          </cell>
          <cell r="B694" t="str">
            <v>RESULTADOS NEGATIVOS DE INVERSIONES PATRIMONIALES</v>
          </cell>
          <cell r="C694">
            <v>91073124.260000005</v>
          </cell>
          <cell r="D694">
            <v>91073.124260000011</v>
          </cell>
          <cell r="F694" t="str">
            <v>5.2.9.02.01.99.0.99999</v>
          </cell>
          <cell r="G694" t="str">
            <v>INTERESES POR OTROS DEUDAS POR BENEFICIOS A LOS EMPLEADOS</v>
          </cell>
          <cell r="H694">
            <v>0</v>
          </cell>
          <cell r="I694">
            <v>0</v>
          </cell>
        </row>
        <row r="695">
          <cell r="A695" t="str">
            <v>5.9.2.01.04.</v>
          </cell>
          <cell r="B695" t="str">
            <v>RESULTADOS NEGATIVOS DE INVERSIONES PATRIMONIALES EN FIDEICOMISOS</v>
          </cell>
          <cell r="C695">
            <v>91073124.260000005</v>
          </cell>
          <cell r="D695">
            <v>91073.124260000011</v>
          </cell>
          <cell r="F695" t="str">
            <v>5.4.</v>
          </cell>
          <cell r="G695" t="str">
            <v>TRANSFERENCIAS</v>
          </cell>
          <cell r="H695">
            <v>87794364.409999996</v>
          </cell>
          <cell r="I695">
            <v>87794.364409999995</v>
          </cell>
        </row>
        <row r="696">
          <cell r="A696" t="str">
            <v>5.9.2.01.04.03.</v>
          </cell>
          <cell r="B696" t="str">
            <v>RESULTADOS NEGATIVOS DE INVERSIONES PATRIMONIALES EN FIDEICOMISOS PARA EDUCACION</v>
          </cell>
          <cell r="C696">
            <v>91073124.260000005</v>
          </cell>
          <cell r="D696">
            <v>91073.124260000011</v>
          </cell>
          <cell r="F696" t="str">
            <v>5.4.1.</v>
          </cell>
          <cell r="G696" t="str">
            <v>TRANSFERENCIAS CORRIENTES</v>
          </cell>
          <cell r="H696">
            <v>87794364.409999996</v>
          </cell>
          <cell r="I696">
            <v>87794.364409999995</v>
          </cell>
        </row>
        <row r="697">
          <cell r="A697" t="str">
            <v>5.9.2.01.04.03.0.</v>
          </cell>
          <cell r="B697" t="str">
            <v>RESULTADOS NEGATIVOS DE INVERSIONES PATRIMONIALES EN FIDEICOMISOS PARA EDUCACION</v>
          </cell>
          <cell r="C697">
            <v>91073124.260000005</v>
          </cell>
          <cell r="D697">
            <v>91073.124260000011</v>
          </cell>
          <cell r="F697" t="str">
            <v>5.4.1.01.</v>
          </cell>
          <cell r="G697" t="str">
            <v>TRANSFERENCIAS CORRIENTES AL SECTOR PRIVADO INTERNO</v>
          </cell>
          <cell r="H697">
            <v>0</v>
          </cell>
          <cell r="I697">
            <v>0</v>
          </cell>
        </row>
        <row r="698">
          <cell r="A698" t="str">
            <v>5.9.2.01.04.03.0.21101</v>
          </cell>
          <cell r="B698" t="str">
            <v>RESULTADOS NEGATIVOS DE INVERSIONES PATRIMONIALES EN FIDEICOMISOS - FID 25-02 LEY 8262 BCR</v>
          </cell>
          <cell r="C698">
            <v>91073124.260000005</v>
          </cell>
          <cell r="D698">
            <v>91073.124260000011</v>
          </cell>
          <cell r="F698" t="str">
            <v>5.4.1.01.01.</v>
          </cell>
          <cell r="G698" t="str">
            <v>TRANSFERENCIAS CORRIENTES A PERSONAS</v>
          </cell>
          <cell r="H698">
            <v>0</v>
          </cell>
          <cell r="I698">
            <v>0</v>
          </cell>
        </row>
        <row r="699">
          <cell r="A699" t="str">
            <v>5.9.9.</v>
          </cell>
          <cell r="B699" t="str">
            <v>OTROS GASTOS FINANCIEROS</v>
          </cell>
          <cell r="C699">
            <v>400019.08</v>
          </cell>
          <cell r="D699">
            <v>400.01908000000003</v>
          </cell>
          <cell r="F699" t="str">
            <v>5.4.1.01.01.01.</v>
          </cell>
          <cell r="G699" t="str">
            <v>PRESTACIONES</v>
          </cell>
          <cell r="H699">
            <v>0</v>
          </cell>
          <cell r="I699">
            <v>0</v>
          </cell>
        </row>
        <row r="700">
          <cell r="A700" t="str">
            <v>5.9.9.02.</v>
          </cell>
          <cell r="B700" t="str">
            <v>IMPUESTOS, MULTAS Y RECARGOS MORATORIOS</v>
          </cell>
          <cell r="C700">
            <v>3600.2</v>
          </cell>
          <cell r="D700">
            <v>3.6001999999999996</v>
          </cell>
          <cell r="F700" t="str">
            <v>5.4.1.01.01.01.9.</v>
          </cell>
          <cell r="G700" t="str">
            <v>OTRAS PRESTACIONES</v>
          </cell>
          <cell r="H700">
            <v>0</v>
          </cell>
          <cell r="I700">
            <v>0</v>
          </cell>
        </row>
        <row r="701">
          <cell r="A701" t="str">
            <v>5.9.9.02.01.</v>
          </cell>
          <cell r="B701" t="str">
            <v>IMPUESTOS</v>
          </cell>
          <cell r="C701">
            <v>3600.2</v>
          </cell>
          <cell r="D701">
            <v>3.6001999999999996</v>
          </cell>
          <cell r="F701" t="str">
            <v>5.4.1.01.01.01.9.99999</v>
          </cell>
          <cell r="G701" t="str">
            <v>OTRAS PRESTACIONES</v>
          </cell>
          <cell r="H701">
            <v>0</v>
          </cell>
          <cell r="I701">
            <v>0</v>
          </cell>
        </row>
        <row r="702">
          <cell r="A702" t="str">
            <v>5.9.9.02.01.00.</v>
          </cell>
          <cell r="B702" t="str">
            <v>IMPUESTOS</v>
          </cell>
          <cell r="C702">
            <v>3600.2</v>
          </cell>
          <cell r="D702">
            <v>3.6001999999999996</v>
          </cell>
          <cell r="F702" t="str">
            <v>5.4.1.01.02.</v>
          </cell>
          <cell r="G702" t="str">
            <v>TRANSFERENCIAS CORRIENTES A ENTIDADES DEL SECTOR PRIVADO INTERNO</v>
          </cell>
          <cell r="H702">
            <v>0</v>
          </cell>
          <cell r="I702">
            <v>0</v>
          </cell>
        </row>
        <row r="703">
          <cell r="A703" t="str">
            <v>5.9.9.02.01.00.0.</v>
          </cell>
          <cell r="B703" t="str">
            <v>IMPUESTOS</v>
          </cell>
          <cell r="C703">
            <v>3600.2</v>
          </cell>
          <cell r="D703">
            <v>3.6001999999999996</v>
          </cell>
          <cell r="F703" t="str">
            <v>5.4.1.01.02.01.</v>
          </cell>
          <cell r="G703" t="str">
            <v>TRANSFERENCIAS CORRIENTES A ENTIDADES PRIVADAS SIN FINES DE LUCRO</v>
          </cell>
          <cell r="H703">
            <v>0</v>
          </cell>
          <cell r="I703">
            <v>0</v>
          </cell>
        </row>
        <row r="704">
          <cell r="A704" t="str">
            <v>5.9.9.02.01.00.0.99999</v>
          </cell>
          <cell r="B704" t="str">
            <v>IMPUESTOS</v>
          </cell>
          <cell r="C704">
            <v>3600.2</v>
          </cell>
          <cell r="D704">
            <v>3.6001999999999996</v>
          </cell>
          <cell r="F704" t="str">
            <v>5.4.1.01.02.01.2.</v>
          </cell>
          <cell r="G704" t="str">
            <v>TRANSFERENCIAS CORRIENTES A FUNDACIONES</v>
          </cell>
          <cell r="H704">
            <v>0</v>
          </cell>
          <cell r="I704">
            <v>0</v>
          </cell>
        </row>
        <row r="705">
          <cell r="A705" t="str">
            <v>5.9.9.99.</v>
          </cell>
          <cell r="B705" t="str">
            <v>GASTOS CONFINDENCIALES, DESCUENTOS, MULTAS Y SANCIONES</v>
          </cell>
          <cell r="C705">
            <v>396418.88</v>
          </cell>
          <cell r="D705">
            <v>396.41888</v>
          </cell>
          <cell r="F705" t="str">
            <v>5.4.1.01.02.01.2.99999</v>
          </cell>
          <cell r="G705" t="str">
            <v>TRANSFERENCIAS CORRIENTES A FUNDACIONES</v>
          </cell>
          <cell r="H705">
            <v>0</v>
          </cell>
          <cell r="I705">
            <v>0</v>
          </cell>
        </row>
        <row r="706">
          <cell r="A706" t="str">
            <v>5.9.9.99.99.</v>
          </cell>
          <cell r="B706" t="str">
            <v>OTROS RESULTADOS NEGATIVOS</v>
          </cell>
          <cell r="C706">
            <v>396418.88</v>
          </cell>
          <cell r="D706">
            <v>396.41888</v>
          </cell>
          <cell r="F706" t="str">
            <v>5.4.1.02.</v>
          </cell>
          <cell r="G706" t="str">
            <v>TRANSFERENCIAS CORRIENTES AL SECTOR PUBLICO INTERNO</v>
          </cell>
          <cell r="H706">
            <v>78294364.409999996</v>
          </cell>
          <cell r="I706">
            <v>78294.364409999995</v>
          </cell>
        </row>
        <row r="707">
          <cell r="A707" t="str">
            <v>5.9.9.99.99.00.</v>
          </cell>
          <cell r="B707" t="str">
            <v>OTROS RESULTADOS NEGATIVOS</v>
          </cell>
          <cell r="C707">
            <v>396418.88</v>
          </cell>
          <cell r="D707">
            <v>396.41888</v>
          </cell>
          <cell r="F707" t="str">
            <v>5.4.1.02.01.</v>
          </cell>
          <cell r="G707" t="str">
            <v>TRANSFERENCIAS CORRIENTES AL GOBIERNO CENTRAL</v>
          </cell>
          <cell r="H707">
            <v>19156881.530000001</v>
          </cell>
          <cell r="I707">
            <v>19156.881530000002</v>
          </cell>
        </row>
        <row r="708">
          <cell r="A708" t="str">
            <v>5.9.9.99.99.00.0.</v>
          </cell>
          <cell r="B708" t="str">
            <v>OTROS RESULTADOS NEGATIVOS</v>
          </cell>
          <cell r="C708">
            <v>396418.88</v>
          </cell>
          <cell r="D708">
            <v>396.41888</v>
          </cell>
          <cell r="F708" t="str">
            <v>5.4.1.02.01.06.</v>
          </cell>
          <cell r="G708" t="str">
            <v>TRANSFERENCIAS CORRIENTES AL GOBIERNO CENTRAL</v>
          </cell>
          <cell r="H708">
            <v>19156881.530000001</v>
          </cell>
          <cell r="I708">
            <v>19156.881530000002</v>
          </cell>
        </row>
        <row r="709">
          <cell r="A709" t="str">
            <v>5.9.9.99.99.00.0.99999</v>
          </cell>
          <cell r="B709" t="str">
            <v>OTROS RESULTADOS NEGATIVOS</v>
          </cell>
          <cell r="C709">
            <v>396418.88</v>
          </cell>
          <cell r="D709">
            <v>396.41888</v>
          </cell>
          <cell r="F709" t="str">
            <v>5.4.1.02.01.06.0.</v>
          </cell>
          <cell r="G709" t="str">
            <v>TRANSFERENCIAS CORRIENTES AL GOBIERNO CENTRAL</v>
          </cell>
          <cell r="H709">
            <v>19156881.530000001</v>
          </cell>
          <cell r="I709">
            <v>19156.881530000002</v>
          </cell>
        </row>
        <row r="710">
          <cell r="D710">
            <v>0</v>
          </cell>
          <cell r="F710" t="str">
            <v>5.4.1.02.01.06.0.11206</v>
          </cell>
          <cell r="G710" t="str">
            <v>MINISTERIO DE HACIENDA</v>
          </cell>
          <cell r="H710">
            <v>19156881.530000001</v>
          </cell>
          <cell r="I710">
            <v>19156.881530000002</v>
          </cell>
        </row>
        <row r="711">
          <cell r="D711">
            <v>0</v>
          </cell>
          <cell r="F711" t="str">
            <v>5.4.1.02.02.</v>
          </cell>
          <cell r="G711" t="str">
            <v>TRANSFERENCIAS CORRIENTES A ÓRGANOS DESCONCENTRADOS</v>
          </cell>
          <cell r="H711">
            <v>244201.89</v>
          </cell>
          <cell r="I711">
            <v>244.20189000000002</v>
          </cell>
        </row>
        <row r="712">
          <cell r="D712">
            <v>0</v>
          </cell>
          <cell r="F712" t="str">
            <v>5.4.1.02.02.06.</v>
          </cell>
          <cell r="G712" t="str">
            <v>TRANSFERENCIAS CORRIENTES A ÓRGANOS DESCONCENTRADOS</v>
          </cell>
          <cell r="H712">
            <v>244201.89</v>
          </cell>
          <cell r="I712">
            <v>244.20189000000002</v>
          </cell>
        </row>
        <row r="713">
          <cell r="D713">
            <v>0</v>
          </cell>
          <cell r="F713" t="str">
            <v>5.4.1.02.02.06.0.</v>
          </cell>
          <cell r="G713" t="str">
            <v>TRANSFERENCIAS CORRIENTES A ÓRGANOS DESCONCENTRADOS</v>
          </cell>
          <cell r="H713">
            <v>244201.89</v>
          </cell>
          <cell r="I713">
            <v>244.20189000000002</v>
          </cell>
        </row>
        <row r="714">
          <cell r="D714">
            <v>0</v>
          </cell>
          <cell r="F714" t="str">
            <v>5.4.1.02.02.06.0.12554</v>
          </cell>
          <cell r="G714" t="str">
            <v>TRANSFERENCIAS CORRIENTES A ÓRGANOS DESCONCENTRADOS - COMISION NACIONAL DE PREVENCIÓN DE RIESGOS Y ATENCIÓN DE EMERGENCIAS (CNE)</v>
          </cell>
          <cell r="H714">
            <v>244201.89</v>
          </cell>
          <cell r="I714">
            <v>244.20189000000002</v>
          </cell>
        </row>
        <row r="715">
          <cell r="D715">
            <v>0</v>
          </cell>
          <cell r="F715" t="str">
            <v>5.4.1.02.03.</v>
          </cell>
          <cell r="G715" t="str">
            <v>TRANSFERENCIAS CORRIENTES A INSTITUCIONES DESCENTRALIZADAS NO EMPRESARIALES</v>
          </cell>
          <cell r="H715">
            <v>0</v>
          </cell>
          <cell r="I715">
            <v>0</v>
          </cell>
        </row>
        <row r="716">
          <cell r="D716">
            <v>0</v>
          </cell>
          <cell r="F716" t="str">
            <v>5.4.1.02.03.06.</v>
          </cell>
          <cell r="G716" t="str">
            <v>TRANSFERENCIAS CORRIENTES A INSTITUCIONES DESCENTRALIZADAS NO EMPRESARIALES</v>
          </cell>
          <cell r="H716">
            <v>0</v>
          </cell>
          <cell r="I716">
            <v>0</v>
          </cell>
        </row>
        <row r="717">
          <cell r="D717">
            <v>0</v>
          </cell>
          <cell r="F717" t="str">
            <v>5.4.1.02.03.06.0.</v>
          </cell>
          <cell r="G717" t="str">
            <v>TRANSFERENCIAS CORRIENTES A INSTITUCIONES DESCENTRALIZADAS NO EMPRESARIALES</v>
          </cell>
          <cell r="H717">
            <v>0</v>
          </cell>
          <cell r="I717">
            <v>0</v>
          </cell>
        </row>
        <row r="718">
          <cell r="D718">
            <v>0</v>
          </cell>
          <cell r="F718" t="str">
            <v>5.4.1.02.03.06.0.14231</v>
          </cell>
          <cell r="G718" t="str">
            <v>INSTITUTO TECNOLOGICO DE COSTA RICA (ITCR)</v>
          </cell>
          <cell r="H718">
            <v>0</v>
          </cell>
          <cell r="I718">
            <v>0</v>
          </cell>
        </row>
        <row r="719">
          <cell r="D719">
            <v>0</v>
          </cell>
          <cell r="F719" t="str">
            <v>5.4.1.02.03.06.0.14340</v>
          </cell>
          <cell r="G719" t="str">
            <v>UNIVERSIDAD DE COSTA RICA (UCR)</v>
          </cell>
          <cell r="H719">
            <v>0</v>
          </cell>
          <cell r="I719">
            <v>0</v>
          </cell>
        </row>
        <row r="720">
          <cell r="D720">
            <v>0</v>
          </cell>
          <cell r="F720" t="str">
            <v>5.4.1.02.03.06.0.14342</v>
          </cell>
          <cell r="G720" t="str">
            <v>UNIVERSIDAD NACIONAL (UNA)</v>
          </cell>
          <cell r="H720">
            <v>0</v>
          </cell>
          <cell r="I720">
            <v>0</v>
          </cell>
        </row>
        <row r="721">
          <cell r="D721">
            <v>0</v>
          </cell>
          <cell r="F721" t="str">
            <v>5.4.1.02.06.</v>
          </cell>
          <cell r="G721" t="str">
            <v>TRANSFERENCIAS CORRIENTES A INSTITUCIONES PÚBLICAS FINANCIERAS</v>
          </cell>
          <cell r="H721">
            <v>58893280.990000002</v>
          </cell>
          <cell r="I721">
            <v>58893.280989999999</v>
          </cell>
        </row>
        <row r="722">
          <cell r="D722">
            <v>0</v>
          </cell>
          <cell r="F722" t="str">
            <v>5.4.1.02.06.99.</v>
          </cell>
          <cell r="G722" t="str">
            <v>OTRAS TRANSFERENCIAS CORRIENTES A INSTITUCIONES PÚBLICAS FINANCIERAS</v>
          </cell>
          <cell r="H722">
            <v>58893280.990000002</v>
          </cell>
          <cell r="I722">
            <v>58893.280989999999</v>
          </cell>
        </row>
        <row r="723">
          <cell r="D723">
            <v>0</v>
          </cell>
          <cell r="F723" t="str">
            <v>5.4.1.02.06.99.0.</v>
          </cell>
          <cell r="G723" t="str">
            <v>OTRAS TRANSFERENCIAS CORRIENTES A INSTITUCIONES PÚBLICAS FINANCIERAS</v>
          </cell>
          <cell r="H723">
            <v>58893280.990000002</v>
          </cell>
          <cell r="I723">
            <v>58893.280989999999</v>
          </cell>
        </row>
        <row r="724">
          <cell r="D724">
            <v>0</v>
          </cell>
          <cell r="F724" t="str">
            <v>5.4.1.02.06.99.0.21101</v>
          </cell>
          <cell r="G724" t="str">
            <v>FID CONICIT 25-02/BCAC</v>
          </cell>
          <cell r="H724">
            <v>58893280.990000002</v>
          </cell>
          <cell r="I724">
            <v>58893.280989999999</v>
          </cell>
        </row>
        <row r="725">
          <cell r="D725">
            <v>0</v>
          </cell>
          <cell r="F725" t="str">
            <v>5.4.1.03.</v>
          </cell>
          <cell r="G725" t="str">
            <v>TRANSFERENCIAS CORRIENTES AL SECTOR EXTERNO</v>
          </cell>
          <cell r="H725">
            <v>9500000</v>
          </cell>
          <cell r="I725">
            <v>9500</v>
          </cell>
        </row>
        <row r="726">
          <cell r="D726">
            <v>0</v>
          </cell>
          <cell r="F726" t="str">
            <v>5.4.1.03.02.</v>
          </cell>
          <cell r="G726" t="str">
            <v>TRANSFERENCIAS CORRIENTES A ORGANISMOS INTERNACIONALES</v>
          </cell>
          <cell r="H726">
            <v>9500000</v>
          </cell>
          <cell r="I726">
            <v>9500</v>
          </cell>
        </row>
        <row r="727">
          <cell r="D727">
            <v>0</v>
          </cell>
          <cell r="F727" t="str">
            <v>5.4.1.03.02.06.</v>
          </cell>
          <cell r="G727" t="str">
            <v>TRANSFERENCIAS CORRIENTES A ORGANISMOS INTERNACIONALES</v>
          </cell>
          <cell r="H727">
            <v>9500000</v>
          </cell>
          <cell r="I727">
            <v>9500</v>
          </cell>
        </row>
        <row r="728">
          <cell r="D728">
            <v>0</v>
          </cell>
          <cell r="F728" t="str">
            <v>5.4.1.03.02.06.0.</v>
          </cell>
          <cell r="G728" t="str">
            <v>TRANSFERENCIAS CORRIENTES A ORGANISMOS INTERNACIONALES</v>
          </cell>
          <cell r="H728">
            <v>9500000</v>
          </cell>
          <cell r="I728">
            <v>9500</v>
          </cell>
        </row>
        <row r="729">
          <cell r="D729">
            <v>0</v>
          </cell>
          <cell r="F729" t="str">
            <v>5.4.1.03.02.06.0.11206</v>
          </cell>
          <cell r="G729" t="str">
            <v>MINISTERIO DE HACIENDA (MHD)</v>
          </cell>
          <cell r="H729">
            <v>9500000</v>
          </cell>
          <cell r="I729">
            <v>9500</v>
          </cell>
        </row>
        <row r="730">
          <cell r="D730">
            <v>0</v>
          </cell>
          <cell r="F730" t="str">
            <v>5.9.</v>
          </cell>
          <cell r="G730" t="str">
            <v>OTROS GASTOS</v>
          </cell>
          <cell r="H730">
            <v>6505840.29</v>
          </cell>
          <cell r="I730">
            <v>6505.8402900000001</v>
          </cell>
        </row>
        <row r="731">
          <cell r="D731">
            <v>0</v>
          </cell>
          <cell r="F731" t="str">
            <v>5.9.1.</v>
          </cell>
          <cell r="G731" t="str">
            <v>RESULTADOS NEGATIVOS POR TENENCIA Y POR EXPOSICION A LA</v>
          </cell>
          <cell r="H731">
            <v>6154356.04</v>
          </cell>
          <cell r="I731">
            <v>6154.3560399999997</v>
          </cell>
        </row>
        <row r="732">
          <cell r="D732">
            <v>0</v>
          </cell>
          <cell r="F732" t="str">
            <v>5.9.1.01.</v>
          </cell>
          <cell r="G732" t="str">
            <v>DIFERENCIAS DE CAMBIO NEGATIVAS POR ACTIVOS</v>
          </cell>
          <cell r="H732">
            <v>6154356.04</v>
          </cell>
          <cell r="I732">
            <v>6154.3560399999997</v>
          </cell>
        </row>
        <row r="733">
          <cell r="D733">
            <v>0</v>
          </cell>
          <cell r="F733" t="str">
            <v>5.9.1.01.01.</v>
          </cell>
          <cell r="G733" t="str">
            <v>DIFERENCIAS DE CAMBIO NEGATIVAS POR EFECTIVO</v>
          </cell>
          <cell r="H733">
            <v>6154356.04</v>
          </cell>
          <cell r="I733">
            <v>6154.3560399999997</v>
          </cell>
        </row>
        <row r="734">
          <cell r="D734">
            <v>0</v>
          </cell>
          <cell r="F734" t="str">
            <v>5.9.1.01.01.01.</v>
          </cell>
          <cell r="G734" t="str">
            <v>DIFERENCIAS DE CAMBIO NEGATIVAS POR EFECTIVO EN CAJA</v>
          </cell>
          <cell r="H734">
            <v>6154356.04</v>
          </cell>
          <cell r="I734">
            <v>6154.3560399999997</v>
          </cell>
        </row>
        <row r="735">
          <cell r="D735">
            <v>0</v>
          </cell>
          <cell r="F735" t="str">
            <v>5.9.1.01.01.01.2.</v>
          </cell>
          <cell r="G735" t="str">
            <v>DIFERENCIAS DE CAMBIO NEGATIVAS POR EFECTIVO EN CAJA EN EL PAIS</v>
          </cell>
          <cell r="H735">
            <v>6154356.04</v>
          </cell>
          <cell r="I735">
            <v>6154.3560399999997</v>
          </cell>
        </row>
        <row r="736">
          <cell r="D736">
            <v>0</v>
          </cell>
          <cell r="F736" t="str">
            <v>5.9.1.01.01.01.2.99999</v>
          </cell>
          <cell r="G736" t="str">
            <v>DIFERENCIAS DE CAMBIO NEGATIVAS POR EFECTIVO EN CAJA EN EL PAIS</v>
          </cell>
          <cell r="H736">
            <v>6154356.04</v>
          </cell>
          <cell r="I736">
            <v>6154.3560399999997</v>
          </cell>
        </row>
        <row r="737">
          <cell r="D737">
            <v>0</v>
          </cell>
          <cell r="F737" t="str">
            <v>5.9.2.</v>
          </cell>
          <cell r="G737" t="str">
            <v>RESULTADOS NEGATIVOS DE INVERSIONES PATRIMONIALES Y PARTICIPACIÓN DE LOS INTERESES MINORITARIOS</v>
          </cell>
          <cell r="H737">
            <v>330034.63</v>
          </cell>
          <cell r="I737">
            <v>330.03462999999999</v>
          </cell>
        </row>
        <row r="738">
          <cell r="D738">
            <v>0</v>
          </cell>
          <cell r="F738" t="str">
            <v>5.9.2.01.</v>
          </cell>
          <cell r="G738" t="str">
            <v>RESULTADOS NEGATIVOS DE INVERSIONES PATRIMONIALES</v>
          </cell>
          <cell r="H738">
            <v>330034.63</v>
          </cell>
          <cell r="I738">
            <v>330.03462999999999</v>
          </cell>
        </row>
        <row r="739">
          <cell r="D739">
            <v>0</v>
          </cell>
          <cell r="F739" t="str">
            <v>5.9.2.01.04.</v>
          </cell>
          <cell r="G739" t="str">
            <v>RESULTADOS NEGATIVOS DE INVERSIONES PATRIMONIALES EN FIDEICOMISOS</v>
          </cell>
          <cell r="H739">
            <v>330034.63</v>
          </cell>
          <cell r="I739">
            <v>330.03462999999999</v>
          </cell>
        </row>
        <row r="740">
          <cell r="D740">
            <v>0</v>
          </cell>
          <cell r="F740" t="str">
            <v>5.9.2.01.04.03.</v>
          </cell>
          <cell r="G740" t="str">
            <v>RESULTADOS NEGATIVOS DE INVERSIONES PATRIMONIALES EN FIDEICOMISOS PARA EDUCACION</v>
          </cell>
          <cell r="H740">
            <v>330034.63</v>
          </cell>
          <cell r="I740">
            <v>330.03462999999999</v>
          </cell>
        </row>
        <row r="741">
          <cell r="D741">
            <v>0</v>
          </cell>
          <cell r="F741" t="str">
            <v>5.9.2.01.04.03.0.</v>
          </cell>
          <cell r="G741" t="str">
            <v>RESULTADOS NEGATIVOS DE INVERSIONES PATRIMONIALES EN FIDEICOMISOS PARA EDUCACION</v>
          </cell>
          <cell r="H741">
            <v>330034.63</v>
          </cell>
          <cell r="I741">
            <v>330.03462999999999</v>
          </cell>
        </row>
        <row r="742">
          <cell r="D742">
            <v>0</v>
          </cell>
          <cell r="F742" t="str">
            <v>5.9.2.01.04.03.0.21101</v>
          </cell>
          <cell r="G742" t="str">
            <v>BANCO DE COSTA RICA (BCR)</v>
          </cell>
          <cell r="H742">
            <v>330034.63</v>
          </cell>
          <cell r="I742">
            <v>330.03462999999999</v>
          </cell>
        </row>
        <row r="743">
          <cell r="D743">
            <v>0</v>
          </cell>
          <cell r="F743" t="str">
            <v>5.9.9.</v>
          </cell>
          <cell r="G743" t="str">
            <v>OTROS GASTOS FINANCIEROS</v>
          </cell>
          <cell r="H743">
            <v>21449.62</v>
          </cell>
          <cell r="I743">
            <v>21.449619999999999</v>
          </cell>
        </row>
        <row r="744">
          <cell r="D744">
            <v>0</v>
          </cell>
          <cell r="F744" t="str">
            <v>5.9.9.02.</v>
          </cell>
          <cell r="G744" t="str">
            <v>IMPUESTOS, MULTAS Y RECARGOS MORATORIOS</v>
          </cell>
          <cell r="H744">
            <v>21421.439999999999</v>
          </cell>
          <cell r="I744">
            <v>21.421439999999997</v>
          </cell>
        </row>
        <row r="745">
          <cell r="D745">
            <v>0</v>
          </cell>
          <cell r="F745" t="str">
            <v>5.9.9.02.01.</v>
          </cell>
          <cell r="G745" t="str">
            <v>IMPUESTOS</v>
          </cell>
          <cell r="H745">
            <v>21421.439999999999</v>
          </cell>
          <cell r="I745">
            <v>21.421439999999997</v>
          </cell>
        </row>
        <row r="746">
          <cell r="D746">
            <v>0</v>
          </cell>
          <cell r="F746" t="str">
            <v>5.9.9.02.01.00.</v>
          </cell>
          <cell r="G746" t="str">
            <v>IMPUESTOS</v>
          </cell>
          <cell r="H746">
            <v>21421.439999999999</v>
          </cell>
          <cell r="I746">
            <v>21.421439999999997</v>
          </cell>
        </row>
        <row r="747">
          <cell r="D747">
            <v>0</v>
          </cell>
          <cell r="F747" t="str">
            <v>5.9.9.02.01.00.0.</v>
          </cell>
          <cell r="G747" t="str">
            <v>IMPUESTOS</v>
          </cell>
          <cell r="H747">
            <v>21421.439999999999</v>
          </cell>
          <cell r="I747">
            <v>21.421439999999997</v>
          </cell>
        </row>
        <row r="748">
          <cell r="D748">
            <v>0</v>
          </cell>
          <cell r="F748" t="str">
            <v>5.9.9.02.01.00.0.99999</v>
          </cell>
          <cell r="G748" t="str">
            <v>IMPUESTOS</v>
          </cell>
          <cell r="H748">
            <v>21421.439999999999</v>
          </cell>
          <cell r="I748">
            <v>21.421439999999997</v>
          </cell>
        </row>
        <row r="749">
          <cell r="D749">
            <v>0</v>
          </cell>
          <cell r="F749" t="str">
            <v>5.9.9.99.</v>
          </cell>
          <cell r="G749" t="str">
            <v>GASTOS CONFINDENCIALES, DESCUENTOS, MULTAS Y SANCIONES</v>
          </cell>
          <cell r="H749">
            <v>28.18</v>
          </cell>
          <cell r="I749">
            <v>2.818E-2</v>
          </cell>
        </row>
        <row r="750">
          <cell r="D750">
            <v>0</v>
          </cell>
          <cell r="F750" t="str">
            <v>5.9.9.99.99.</v>
          </cell>
          <cell r="G750" t="str">
            <v>OTROS RESULTADOS NEGATIVOS</v>
          </cell>
          <cell r="H750">
            <v>28.18</v>
          </cell>
          <cell r="I750">
            <v>2.818E-2</v>
          </cell>
        </row>
        <row r="751">
          <cell r="D751">
            <v>0</v>
          </cell>
          <cell r="F751" t="str">
            <v>5.9.9.99.99.00.</v>
          </cell>
          <cell r="G751" t="str">
            <v>OTROS RESULTADOS NEGATIVOS</v>
          </cell>
          <cell r="H751">
            <v>28.18</v>
          </cell>
          <cell r="I751">
            <v>2.818E-2</v>
          </cell>
        </row>
        <row r="752">
          <cell r="D752">
            <v>0</v>
          </cell>
          <cell r="F752" t="str">
            <v>5.9.9.99.99.00.0.</v>
          </cell>
          <cell r="G752" t="str">
            <v>OTROS RESULTADOS NEGATIVOS</v>
          </cell>
          <cell r="H752">
            <v>28.18</v>
          </cell>
          <cell r="I752">
            <v>2.818E-2</v>
          </cell>
        </row>
        <row r="753">
          <cell r="D753">
            <v>0</v>
          </cell>
          <cell r="F753" t="str">
            <v>5.9.9.99.99.00.0.99999</v>
          </cell>
          <cell r="G753" t="str">
            <v>OTROS RESULTADOS NEGATIVOS</v>
          </cell>
          <cell r="H753">
            <v>28.18</v>
          </cell>
          <cell r="I753">
            <v>2.818E-2</v>
          </cell>
        </row>
        <row r="754">
          <cell r="D754">
            <v>0</v>
          </cell>
          <cell r="I754">
            <v>0</v>
          </cell>
        </row>
        <row r="755">
          <cell r="D755">
            <v>0</v>
          </cell>
          <cell r="I755">
            <v>0</v>
          </cell>
        </row>
        <row r="756">
          <cell r="D756">
            <v>0</v>
          </cell>
          <cell r="I756">
            <v>0</v>
          </cell>
        </row>
        <row r="757">
          <cell r="D757">
            <v>0</v>
          </cell>
          <cell r="I757">
            <v>0</v>
          </cell>
        </row>
        <row r="758">
          <cell r="D758">
            <v>0</v>
          </cell>
          <cell r="I758">
            <v>0</v>
          </cell>
        </row>
        <row r="759">
          <cell r="D759">
            <v>0</v>
          </cell>
          <cell r="I759">
            <v>0</v>
          </cell>
        </row>
        <row r="760">
          <cell r="D760">
            <v>0</v>
          </cell>
          <cell r="I760">
            <v>0</v>
          </cell>
        </row>
        <row r="761">
          <cell r="D761">
            <v>0</v>
          </cell>
          <cell r="I761">
            <v>0</v>
          </cell>
        </row>
        <row r="762">
          <cell r="D762">
            <v>0</v>
          </cell>
          <cell r="I762">
            <v>0</v>
          </cell>
        </row>
        <row r="763">
          <cell r="D763">
            <v>0</v>
          </cell>
          <cell r="I763">
            <v>0</v>
          </cell>
        </row>
        <row r="764">
          <cell r="D764">
            <v>0</v>
          </cell>
          <cell r="I764">
            <v>0</v>
          </cell>
        </row>
        <row r="765">
          <cell r="D765">
            <v>0</v>
          </cell>
          <cell r="I765">
            <v>0</v>
          </cell>
        </row>
        <row r="766">
          <cell r="D766">
            <v>0</v>
          </cell>
          <cell r="I766">
            <v>0</v>
          </cell>
        </row>
        <row r="767">
          <cell r="D767">
            <v>0</v>
          </cell>
          <cell r="I767">
            <v>0</v>
          </cell>
        </row>
        <row r="768">
          <cell r="D768">
            <v>0</v>
          </cell>
          <cell r="I768">
            <v>0</v>
          </cell>
        </row>
        <row r="769">
          <cell r="D769">
            <v>0</v>
          </cell>
          <cell r="I769">
            <v>0</v>
          </cell>
        </row>
        <row r="770">
          <cell r="D770">
            <v>0</v>
          </cell>
          <cell r="I770">
            <v>0</v>
          </cell>
        </row>
        <row r="771">
          <cell r="D771">
            <v>0</v>
          </cell>
          <cell r="I771">
            <v>0</v>
          </cell>
        </row>
        <row r="772">
          <cell r="D772">
            <v>0</v>
          </cell>
          <cell r="I772">
            <v>0</v>
          </cell>
        </row>
        <row r="773">
          <cell r="D773">
            <v>0</v>
          </cell>
          <cell r="I773">
            <v>0</v>
          </cell>
        </row>
        <row r="774">
          <cell r="D774">
            <v>0</v>
          </cell>
          <cell r="I774">
            <v>0</v>
          </cell>
        </row>
        <row r="775">
          <cell r="D775">
            <v>0</v>
          </cell>
          <cell r="I775">
            <v>0</v>
          </cell>
        </row>
        <row r="776">
          <cell r="D776">
            <v>0</v>
          </cell>
          <cell r="I776">
            <v>0</v>
          </cell>
        </row>
        <row r="777">
          <cell r="D777">
            <v>0</v>
          </cell>
          <cell r="I777">
            <v>0</v>
          </cell>
        </row>
        <row r="778">
          <cell r="D778">
            <v>0</v>
          </cell>
          <cell r="I778">
            <v>0</v>
          </cell>
        </row>
        <row r="779">
          <cell r="D779">
            <v>0</v>
          </cell>
          <cell r="I779">
            <v>0</v>
          </cell>
        </row>
        <row r="780">
          <cell r="D780">
            <v>0</v>
          </cell>
          <cell r="I780">
            <v>0</v>
          </cell>
        </row>
        <row r="781">
          <cell r="D781">
            <v>0</v>
          </cell>
          <cell r="I781">
            <v>0</v>
          </cell>
        </row>
        <row r="782">
          <cell r="D782">
            <v>0</v>
          </cell>
          <cell r="I782">
            <v>0</v>
          </cell>
        </row>
        <row r="783">
          <cell r="D783">
            <v>0</v>
          </cell>
          <cell r="I783">
            <v>0</v>
          </cell>
        </row>
        <row r="784">
          <cell r="D784">
            <v>0</v>
          </cell>
          <cell r="I784">
            <v>0</v>
          </cell>
        </row>
        <row r="785">
          <cell r="D785">
            <v>0</v>
          </cell>
          <cell r="I785">
            <v>0</v>
          </cell>
        </row>
        <row r="786">
          <cell r="D786">
            <v>0</v>
          </cell>
          <cell r="I786">
            <v>0</v>
          </cell>
        </row>
        <row r="787">
          <cell r="D787">
            <v>0</v>
          </cell>
          <cell r="I787">
            <v>0</v>
          </cell>
        </row>
        <row r="788">
          <cell r="D788">
            <v>0</v>
          </cell>
          <cell r="I788">
            <v>0</v>
          </cell>
        </row>
        <row r="789">
          <cell r="D789">
            <v>0</v>
          </cell>
          <cell r="I789">
            <v>0</v>
          </cell>
        </row>
        <row r="790">
          <cell r="D790">
            <v>0</v>
          </cell>
          <cell r="I790">
            <v>0</v>
          </cell>
        </row>
        <row r="791">
          <cell r="D791">
            <v>0</v>
          </cell>
          <cell r="I791">
            <v>0</v>
          </cell>
        </row>
        <row r="792">
          <cell r="D792">
            <v>0</v>
          </cell>
          <cell r="I792">
            <v>0</v>
          </cell>
        </row>
        <row r="793">
          <cell r="D793">
            <v>0</v>
          </cell>
          <cell r="I793">
            <v>0</v>
          </cell>
        </row>
        <row r="794">
          <cell r="D794">
            <v>0</v>
          </cell>
          <cell r="I794">
            <v>0</v>
          </cell>
        </row>
        <row r="795">
          <cell r="D795">
            <v>0</v>
          </cell>
          <cell r="I795">
            <v>0</v>
          </cell>
        </row>
        <row r="796">
          <cell r="D796">
            <v>0</v>
          </cell>
          <cell r="I796">
            <v>0</v>
          </cell>
        </row>
        <row r="797">
          <cell r="D797">
            <v>0</v>
          </cell>
          <cell r="I797">
            <v>0</v>
          </cell>
        </row>
        <row r="798">
          <cell r="D798">
            <v>0</v>
          </cell>
          <cell r="I798">
            <v>0</v>
          </cell>
        </row>
        <row r="799">
          <cell r="D799">
            <v>0</v>
          </cell>
          <cell r="I799">
            <v>0</v>
          </cell>
        </row>
        <row r="800">
          <cell r="D800">
            <v>0</v>
          </cell>
          <cell r="I800">
            <v>0</v>
          </cell>
        </row>
        <row r="801">
          <cell r="D801">
            <v>0</v>
          </cell>
          <cell r="I801">
            <v>0</v>
          </cell>
        </row>
        <row r="802">
          <cell r="D802">
            <v>0</v>
          </cell>
          <cell r="I802">
            <v>0</v>
          </cell>
        </row>
        <row r="803">
          <cell r="D803">
            <v>0</v>
          </cell>
          <cell r="I803">
            <v>0</v>
          </cell>
        </row>
        <row r="804">
          <cell r="D804">
            <v>0</v>
          </cell>
          <cell r="I804">
            <v>0</v>
          </cell>
        </row>
        <row r="805">
          <cell r="D805">
            <v>0</v>
          </cell>
          <cell r="I805">
            <v>0</v>
          </cell>
        </row>
        <row r="806">
          <cell r="D806">
            <v>0</v>
          </cell>
          <cell r="I806">
            <v>0</v>
          </cell>
        </row>
        <row r="807">
          <cell r="D807">
            <v>0</v>
          </cell>
          <cell r="I807">
            <v>0</v>
          </cell>
        </row>
        <row r="808">
          <cell r="D808">
            <v>0</v>
          </cell>
        </row>
        <row r="809">
          <cell r="D809">
            <v>0</v>
          </cell>
        </row>
        <row r="810">
          <cell r="D810">
            <v>0</v>
          </cell>
        </row>
        <row r="811">
          <cell r="D811">
            <v>0</v>
          </cell>
        </row>
        <row r="812">
          <cell r="D812">
            <v>0</v>
          </cell>
        </row>
        <row r="813">
          <cell r="D813">
            <v>0</v>
          </cell>
        </row>
        <row r="814">
          <cell r="D814">
            <v>0</v>
          </cell>
        </row>
        <row r="815">
          <cell r="D815">
            <v>0</v>
          </cell>
        </row>
        <row r="816">
          <cell r="D816">
            <v>0</v>
          </cell>
        </row>
        <row r="817">
          <cell r="D817">
            <v>0</v>
          </cell>
        </row>
        <row r="818">
          <cell r="D818">
            <v>0</v>
          </cell>
        </row>
        <row r="819">
          <cell r="D819">
            <v>0</v>
          </cell>
        </row>
        <row r="820">
          <cell r="D820">
            <v>0</v>
          </cell>
        </row>
        <row r="821">
          <cell r="D821">
            <v>0</v>
          </cell>
        </row>
        <row r="822">
          <cell r="D822">
            <v>0</v>
          </cell>
        </row>
        <row r="823">
          <cell r="D823">
            <v>0</v>
          </cell>
        </row>
        <row r="824">
          <cell r="D824">
            <v>0</v>
          </cell>
        </row>
        <row r="825">
          <cell r="D825">
            <v>0</v>
          </cell>
        </row>
        <row r="826">
          <cell r="D826">
            <v>0</v>
          </cell>
        </row>
        <row r="827">
          <cell r="D827">
            <v>0</v>
          </cell>
        </row>
        <row r="828">
          <cell r="D828">
            <v>0</v>
          </cell>
        </row>
        <row r="829">
          <cell r="D829">
            <v>0</v>
          </cell>
        </row>
        <row r="830">
          <cell r="D830">
            <v>0</v>
          </cell>
        </row>
        <row r="831">
          <cell r="D831">
            <v>0</v>
          </cell>
        </row>
        <row r="832">
          <cell r="D832">
            <v>0</v>
          </cell>
        </row>
        <row r="833">
          <cell r="D833">
            <v>0</v>
          </cell>
        </row>
        <row r="834">
          <cell r="D834">
            <v>0</v>
          </cell>
        </row>
        <row r="835">
          <cell r="D835">
            <v>0</v>
          </cell>
        </row>
        <row r="836">
          <cell r="D836">
            <v>0</v>
          </cell>
        </row>
        <row r="837">
          <cell r="D837">
            <v>0</v>
          </cell>
        </row>
        <row r="838">
          <cell r="D838">
            <v>0</v>
          </cell>
        </row>
        <row r="839">
          <cell r="D839">
            <v>0</v>
          </cell>
        </row>
        <row r="840">
          <cell r="D840">
            <v>0</v>
          </cell>
        </row>
        <row r="841">
          <cell r="D841">
            <v>0</v>
          </cell>
        </row>
        <row r="842">
          <cell r="D842">
            <v>0</v>
          </cell>
        </row>
        <row r="843">
          <cell r="D843">
            <v>0</v>
          </cell>
        </row>
        <row r="844">
          <cell r="D844">
            <v>0</v>
          </cell>
        </row>
        <row r="845">
          <cell r="D845">
            <v>0</v>
          </cell>
        </row>
        <row r="846">
          <cell r="D846">
            <v>0</v>
          </cell>
        </row>
        <row r="847">
          <cell r="D847">
            <v>0</v>
          </cell>
        </row>
        <row r="848">
          <cell r="D848">
            <v>0</v>
          </cell>
        </row>
        <row r="849">
          <cell r="D849">
            <v>0</v>
          </cell>
        </row>
        <row r="850">
          <cell r="D850">
            <v>0</v>
          </cell>
        </row>
        <row r="851">
          <cell r="D851">
            <v>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view="pageBreakPreview" zoomScaleNormal="100" zoomScaleSheetLayoutView="100" workbookViewId="0">
      <selection activeCell="D192" sqref="D192"/>
    </sheetView>
  </sheetViews>
  <sheetFormatPr baseColWidth="10" defaultColWidth="11.42578125" defaultRowHeight="12.75" x14ac:dyDescent="0.25"/>
  <cols>
    <col min="1" max="1" width="15.5703125" style="36" customWidth="1"/>
    <col min="2" max="2" width="63.5703125" style="39" customWidth="1"/>
    <col min="3" max="3" width="6" style="48" customWidth="1"/>
    <col min="4" max="4" width="20" style="36" bestFit="1" customWidth="1"/>
    <col min="5" max="5" width="21" style="36" bestFit="1" customWidth="1"/>
    <col min="6" max="6" width="22.85546875" style="36" customWidth="1"/>
    <col min="7" max="255" width="11.42578125" style="36"/>
    <col min="256" max="256" width="72.140625" style="36" customWidth="1"/>
    <col min="257" max="257" width="6" style="36" customWidth="1"/>
    <col min="258" max="259" width="11.42578125" style="36"/>
    <col min="260" max="260" width="14.28515625" style="36" customWidth="1"/>
    <col min="261" max="511" width="11.42578125" style="36"/>
    <col min="512" max="512" width="72.140625" style="36" customWidth="1"/>
    <col min="513" max="513" width="6" style="36" customWidth="1"/>
    <col min="514" max="515" width="11.42578125" style="36"/>
    <col min="516" max="516" width="14.28515625" style="36" customWidth="1"/>
    <col min="517" max="767" width="11.42578125" style="36"/>
    <col min="768" max="768" width="72.140625" style="36" customWidth="1"/>
    <col min="769" max="769" width="6" style="36" customWidth="1"/>
    <col min="770" max="771" width="11.42578125" style="36"/>
    <col min="772" max="772" width="14.28515625" style="36" customWidth="1"/>
    <col min="773" max="1023" width="11.42578125" style="36"/>
    <col min="1024" max="1024" width="72.140625" style="36" customWidth="1"/>
    <col min="1025" max="1025" width="6" style="36" customWidth="1"/>
    <col min="1026" max="1027" width="11.42578125" style="36"/>
    <col min="1028" max="1028" width="14.28515625" style="36" customWidth="1"/>
    <col min="1029" max="1279" width="11.42578125" style="36"/>
    <col min="1280" max="1280" width="72.140625" style="36" customWidth="1"/>
    <col min="1281" max="1281" width="6" style="36" customWidth="1"/>
    <col min="1282" max="1283" width="11.42578125" style="36"/>
    <col min="1284" max="1284" width="14.28515625" style="36" customWidth="1"/>
    <col min="1285" max="1535" width="11.42578125" style="36"/>
    <col min="1536" max="1536" width="72.140625" style="36" customWidth="1"/>
    <col min="1537" max="1537" width="6" style="36" customWidth="1"/>
    <col min="1538" max="1539" width="11.42578125" style="36"/>
    <col min="1540" max="1540" width="14.28515625" style="36" customWidth="1"/>
    <col min="1541" max="1791" width="11.42578125" style="36"/>
    <col min="1792" max="1792" width="72.140625" style="36" customWidth="1"/>
    <col min="1793" max="1793" width="6" style="36" customWidth="1"/>
    <col min="1794" max="1795" width="11.42578125" style="36"/>
    <col min="1796" max="1796" width="14.28515625" style="36" customWidth="1"/>
    <col min="1797" max="2047" width="11.42578125" style="36"/>
    <col min="2048" max="2048" width="72.140625" style="36" customWidth="1"/>
    <col min="2049" max="2049" width="6" style="36" customWidth="1"/>
    <col min="2050" max="2051" width="11.42578125" style="36"/>
    <col min="2052" max="2052" width="14.28515625" style="36" customWidth="1"/>
    <col min="2053" max="2303" width="11.42578125" style="36"/>
    <col min="2304" max="2304" width="72.140625" style="36" customWidth="1"/>
    <col min="2305" max="2305" width="6" style="36" customWidth="1"/>
    <col min="2306" max="2307" width="11.42578125" style="36"/>
    <col min="2308" max="2308" width="14.28515625" style="36" customWidth="1"/>
    <col min="2309" max="2559" width="11.42578125" style="36"/>
    <col min="2560" max="2560" width="72.140625" style="36" customWidth="1"/>
    <col min="2561" max="2561" width="6" style="36" customWidth="1"/>
    <col min="2562" max="2563" width="11.42578125" style="36"/>
    <col min="2564" max="2564" width="14.28515625" style="36" customWidth="1"/>
    <col min="2565" max="2815" width="11.42578125" style="36"/>
    <col min="2816" max="2816" width="72.140625" style="36" customWidth="1"/>
    <col min="2817" max="2817" width="6" style="36" customWidth="1"/>
    <col min="2818" max="2819" width="11.42578125" style="36"/>
    <col min="2820" max="2820" width="14.28515625" style="36" customWidth="1"/>
    <col min="2821" max="3071" width="11.42578125" style="36"/>
    <col min="3072" max="3072" width="72.140625" style="36" customWidth="1"/>
    <col min="3073" max="3073" width="6" style="36" customWidth="1"/>
    <col min="3074" max="3075" width="11.42578125" style="36"/>
    <col min="3076" max="3076" width="14.28515625" style="36" customWidth="1"/>
    <col min="3077" max="3327" width="11.42578125" style="36"/>
    <col min="3328" max="3328" width="72.140625" style="36" customWidth="1"/>
    <col min="3329" max="3329" width="6" style="36" customWidth="1"/>
    <col min="3330" max="3331" width="11.42578125" style="36"/>
    <col min="3332" max="3332" width="14.28515625" style="36" customWidth="1"/>
    <col min="3333" max="3583" width="11.42578125" style="36"/>
    <col min="3584" max="3584" width="72.140625" style="36" customWidth="1"/>
    <col min="3585" max="3585" width="6" style="36" customWidth="1"/>
    <col min="3586" max="3587" width="11.42578125" style="36"/>
    <col min="3588" max="3588" width="14.28515625" style="36" customWidth="1"/>
    <col min="3589" max="3839" width="11.42578125" style="36"/>
    <col min="3840" max="3840" width="72.140625" style="36" customWidth="1"/>
    <col min="3841" max="3841" width="6" style="36" customWidth="1"/>
    <col min="3842" max="3843" width="11.42578125" style="36"/>
    <col min="3844" max="3844" width="14.28515625" style="36" customWidth="1"/>
    <col min="3845" max="4095" width="11.42578125" style="36"/>
    <col min="4096" max="4096" width="72.140625" style="36" customWidth="1"/>
    <col min="4097" max="4097" width="6" style="36" customWidth="1"/>
    <col min="4098" max="4099" width="11.42578125" style="36"/>
    <col min="4100" max="4100" width="14.28515625" style="36" customWidth="1"/>
    <col min="4101" max="4351" width="11.42578125" style="36"/>
    <col min="4352" max="4352" width="72.140625" style="36" customWidth="1"/>
    <col min="4353" max="4353" width="6" style="36" customWidth="1"/>
    <col min="4354" max="4355" width="11.42578125" style="36"/>
    <col min="4356" max="4356" width="14.28515625" style="36" customWidth="1"/>
    <col min="4357" max="4607" width="11.42578125" style="36"/>
    <col min="4608" max="4608" width="72.140625" style="36" customWidth="1"/>
    <col min="4609" max="4609" width="6" style="36" customWidth="1"/>
    <col min="4610" max="4611" width="11.42578125" style="36"/>
    <col min="4612" max="4612" width="14.28515625" style="36" customWidth="1"/>
    <col min="4613" max="4863" width="11.42578125" style="36"/>
    <col min="4864" max="4864" width="72.140625" style="36" customWidth="1"/>
    <col min="4865" max="4865" width="6" style="36" customWidth="1"/>
    <col min="4866" max="4867" width="11.42578125" style="36"/>
    <col min="4868" max="4868" width="14.28515625" style="36" customWidth="1"/>
    <col min="4869" max="5119" width="11.42578125" style="36"/>
    <col min="5120" max="5120" width="72.140625" style="36" customWidth="1"/>
    <col min="5121" max="5121" width="6" style="36" customWidth="1"/>
    <col min="5122" max="5123" width="11.42578125" style="36"/>
    <col min="5124" max="5124" width="14.28515625" style="36" customWidth="1"/>
    <col min="5125" max="5375" width="11.42578125" style="36"/>
    <col min="5376" max="5376" width="72.140625" style="36" customWidth="1"/>
    <col min="5377" max="5377" width="6" style="36" customWidth="1"/>
    <col min="5378" max="5379" width="11.42578125" style="36"/>
    <col min="5380" max="5380" width="14.28515625" style="36" customWidth="1"/>
    <col min="5381" max="5631" width="11.42578125" style="36"/>
    <col min="5632" max="5632" width="72.140625" style="36" customWidth="1"/>
    <col min="5633" max="5633" width="6" style="36" customWidth="1"/>
    <col min="5634" max="5635" width="11.42578125" style="36"/>
    <col min="5636" max="5636" width="14.28515625" style="36" customWidth="1"/>
    <col min="5637" max="5887" width="11.42578125" style="36"/>
    <col min="5888" max="5888" width="72.140625" style="36" customWidth="1"/>
    <col min="5889" max="5889" width="6" style="36" customWidth="1"/>
    <col min="5890" max="5891" width="11.42578125" style="36"/>
    <col min="5892" max="5892" width="14.28515625" style="36" customWidth="1"/>
    <col min="5893" max="6143" width="11.42578125" style="36"/>
    <col min="6144" max="6144" width="72.140625" style="36" customWidth="1"/>
    <col min="6145" max="6145" width="6" style="36" customWidth="1"/>
    <col min="6146" max="6147" width="11.42578125" style="36"/>
    <col min="6148" max="6148" width="14.28515625" style="36" customWidth="1"/>
    <col min="6149" max="6399" width="11.42578125" style="36"/>
    <col min="6400" max="6400" width="72.140625" style="36" customWidth="1"/>
    <col min="6401" max="6401" width="6" style="36" customWidth="1"/>
    <col min="6402" max="6403" width="11.42578125" style="36"/>
    <col min="6404" max="6404" width="14.28515625" style="36" customWidth="1"/>
    <col min="6405" max="6655" width="11.42578125" style="36"/>
    <col min="6656" max="6656" width="72.140625" style="36" customWidth="1"/>
    <col min="6657" max="6657" width="6" style="36" customWidth="1"/>
    <col min="6658" max="6659" width="11.42578125" style="36"/>
    <col min="6660" max="6660" width="14.28515625" style="36" customWidth="1"/>
    <col min="6661" max="6911" width="11.42578125" style="36"/>
    <col min="6912" max="6912" width="72.140625" style="36" customWidth="1"/>
    <col min="6913" max="6913" width="6" style="36" customWidth="1"/>
    <col min="6914" max="6915" width="11.42578125" style="36"/>
    <col min="6916" max="6916" width="14.28515625" style="36" customWidth="1"/>
    <col min="6917" max="7167" width="11.42578125" style="36"/>
    <col min="7168" max="7168" width="72.140625" style="36" customWidth="1"/>
    <col min="7169" max="7169" width="6" style="36" customWidth="1"/>
    <col min="7170" max="7171" width="11.42578125" style="36"/>
    <col min="7172" max="7172" width="14.28515625" style="36" customWidth="1"/>
    <col min="7173" max="7423" width="11.42578125" style="36"/>
    <col min="7424" max="7424" width="72.140625" style="36" customWidth="1"/>
    <col min="7425" max="7425" width="6" style="36" customWidth="1"/>
    <col min="7426" max="7427" width="11.42578125" style="36"/>
    <col min="7428" max="7428" width="14.28515625" style="36" customWidth="1"/>
    <col min="7429" max="7679" width="11.42578125" style="36"/>
    <col min="7680" max="7680" width="72.140625" style="36" customWidth="1"/>
    <col min="7681" max="7681" width="6" style="36" customWidth="1"/>
    <col min="7682" max="7683" width="11.42578125" style="36"/>
    <col min="7684" max="7684" width="14.28515625" style="36" customWidth="1"/>
    <col min="7685" max="7935" width="11.42578125" style="36"/>
    <col min="7936" max="7936" width="72.140625" style="36" customWidth="1"/>
    <col min="7937" max="7937" width="6" style="36" customWidth="1"/>
    <col min="7938" max="7939" width="11.42578125" style="36"/>
    <col min="7940" max="7940" width="14.28515625" style="36" customWidth="1"/>
    <col min="7941" max="8191" width="11.42578125" style="36"/>
    <col min="8192" max="8192" width="72.140625" style="36" customWidth="1"/>
    <col min="8193" max="8193" width="6" style="36" customWidth="1"/>
    <col min="8194" max="8195" width="11.42578125" style="36"/>
    <col min="8196" max="8196" width="14.28515625" style="36" customWidth="1"/>
    <col min="8197" max="8447" width="11.42578125" style="36"/>
    <col min="8448" max="8448" width="72.140625" style="36" customWidth="1"/>
    <col min="8449" max="8449" width="6" style="36" customWidth="1"/>
    <col min="8450" max="8451" width="11.42578125" style="36"/>
    <col min="8452" max="8452" width="14.28515625" style="36" customWidth="1"/>
    <col min="8453" max="8703" width="11.42578125" style="36"/>
    <col min="8704" max="8704" width="72.140625" style="36" customWidth="1"/>
    <col min="8705" max="8705" width="6" style="36" customWidth="1"/>
    <col min="8706" max="8707" width="11.42578125" style="36"/>
    <col min="8708" max="8708" width="14.28515625" style="36" customWidth="1"/>
    <col min="8709" max="8959" width="11.42578125" style="36"/>
    <col min="8960" max="8960" width="72.140625" style="36" customWidth="1"/>
    <col min="8961" max="8961" width="6" style="36" customWidth="1"/>
    <col min="8962" max="8963" width="11.42578125" style="36"/>
    <col min="8964" max="8964" width="14.28515625" style="36" customWidth="1"/>
    <col min="8965" max="9215" width="11.42578125" style="36"/>
    <col min="9216" max="9216" width="72.140625" style="36" customWidth="1"/>
    <col min="9217" max="9217" width="6" style="36" customWidth="1"/>
    <col min="9218" max="9219" width="11.42578125" style="36"/>
    <col min="9220" max="9220" width="14.28515625" style="36" customWidth="1"/>
    <col min="9221" max="9471" width="11.42578125" style="36"/>
    <col min="9472" max="9472" width="72.140625" style="36" customWidth="1"/>
    <col min="9473" max="9473" width="6" style="36" customWidth="1"/>
    <col min="9474" max="9475" width="11.42578125" style="36"/>
    <col min="9476" max="9476" width="14.28515625" style="36" customWidth="1"/>
    <col min="9477" max="9727" width="11.42578125" style="36"/>
    <col min="9728" max="9728" width="72.140625" style="36" customWidth="1"/>
    <col min="9729" max="9729" width="6" style="36" customWidth="1"/>
    <col min="9730" max="9731" width="11.42578125" style="36"/>
    <col min="9732" max="9732" width="14.28515625" style="36" customWidth="1"/>
    <col min="9733" max="9983" width="11.42578125" style="36"/>
    <col min="9984" max="9984" width="72.140625" style="36" customWidth="1"/>
    <col min="9985" max="9985" width="6" style="36" customWidth="1"/>
    <col min="9986" max="9987" width="11.42578125" style="36"/>
    <col min="9988" max="9988" width="14.28515625" style="36" customWidth="1"/>
    <col min="9989" max="10239" width="11.42578125" style="36"/>
    <col min="10240" max="10240" width="72.140625" style="36" customWidth="1"/>
    <col min="10241" max="10241" width="6" style="36" customWidth="1"/>
    <col min="10242" max="10243" width="11.42578125" style="36"/>
    <col min="10244" max="10244" width="14.28515625" style="36" customWidth="1"/>
    <col min="10245" max="10495" width="11.42578125" style="36"/>
    <col min="10496" max="10496" width="72.140625" style="36" customWidth="1"/>
    <col min="10497" max="10497" width="6" style="36" customWidth="1"/>
    <col min="10498" max="10499" width="11.42578125" style="36"/>
    <col min="10500" max="10500" width="14.28515625" style="36" customWidth="1"/>
    <col min="10501" max="10751" width="11.42578125" style="36"/>
    <col min="10752" max="10752" width="72.140625" style="36" customWidth="1"/>
    <col min="10753" max="10753" width="6" style="36" customWidth="1"/>
    <col min="10754" max="10755" width="11.42578125" style="36"/>
    <col min="10756" max="10756" width="14.28515625" style="36" customWidth="1"/>
    <col min="10757" max="11007" width="11.42578125" style="36"/>
    <col min="11008" max="11008" width="72.140625" style="36" customWidth="1"/>
    <col min="11009" max="11009" width="6" style="36" customWidth="1"/>
    <col min="11010" max="11011" width="11.42578125" style="36"/>
    <col min="11012" max="11012" width="14.28515625" style="36" customWidth="1"/>
    <col min="11013" max="11263" width="11.42578125" style="36"/>
    <col min="11264" max="11264" width="72.140625" style="36" customWidth="1"/>
    <col min="11265" max="11265" width="6" style="36" customWidth="1"/>
    <col min="11266" max="11267" width="11.42578125" style="36"/>
    <col min="11268" max="11268" width="14.28515625" style="36" customWidth="1"/>
    <col min="11269" max="11519" width="11.42578125" style="36"/>
    <col min="11520" max="11520" width="72.140625" style="36" customWidth="1"/>
    <col min="11521" max="11521" width="6" style="36" customWidth="1"/>
    <col min="11522" max="11523" width="11.42578125" style="36"/>
    <col min="11524" max="11524" width="14.28515625" style="36" customWidth="1"/>
    <col min="11525" max="11775" width="11.42578125" style="36"/>
    <col min="11776" max="11776" width="72.140625" style="36" customWidth="1"/>
    <col min="11777" max="11777" width="6" style="36" customWidth="1"/>
    <col min="11778" max="11779" width="11.42578125" style="36"/>
    <col min="11780" max="11780" width="14.28515625" style="36" customWidth="1"/>
    <col min="11781" max="12031" width="11.42578125" style="36"/>
    <col min="12032" max="12032" width="72.140625" style="36" customWidth="1"/>
    <col min="12033" max="12033" width="6" style="36" customWidth="1"/>
    <col min="12034" max="12035" width="11.42578125" style="36"/>
    <col min="12036" max="12036" width="14.28515625" style="36" customWidth="1"/>
    <col min="12037" max="12287" width="11.42578125" style="36"/>
    <col min="12288" max="12288" width="72.140625" style="36" customWidth="1"/>
    <col min="12289" max="12289" width="6" style="36" customWidth="1"/>
    <col min="12290" max="12291" width="11.42578125" style="36"/>
    <col min="12292" max="12292" width="14.28515625" style="36" customWidth="1"/>
    <col min="12293" max="12543" width="11.42578125" style="36"/>
    <col min="12544" max="12544" width="72.140625" style="36" customWidth="1"/>
    <col min="12545" max="12545" width="6" style="36" customWidth="1"/>
    <col min="12546" max="12547" width="11.42578125" style="36"/>
    <col min="12548" max="12548" width="14.28515625" style="36" customWidth="1"/>
    <col min="12549" max="12799" width="11.42578125" style="36"/>
    <col min="12800" max="12800" width="72.140625" style="36" customWidth="1"/>
    <col min="12801" max="12801" width="6" style="36" customWidth="1"/>
    <col min="12802" max="12803" width="11.42578125" style="36"/>
    <col min="12804" max="12804" width="14.28515625" style="36" customWidth="1"/>
    <col min="12805" max="13055" width="11.42578125" style="36"/>
    <col min="13056" max="13056" width="72.140625" style="36" customWidth="1"/>
    <col min="13057" max="13057" width="6" style="36" customWidth="1"/>
    <col min="13058" max="13059" width="11.42578125" style="36"/>
    <col min="13060" max="13060" width="14.28515625" style="36" customWidth="1"/>
    <col min="13061" max="13311" width="11.42578125" style="36"/>
    <col min="13312" max="13312" width="72.140625" style="36" customWidth="1"/>
    <col min="13313" max="13313" width="6" style="36" customWidth="1"/>
    <col min="13314" max="13315" width="11.42578125" style="36"/>
    <col min="13316" max="13316" width="14.28515625" style="36" customWidth="1"/>
    <col min="13317" max="13567" width="11.42578125" style="36"/>
    <col min="13568" max="13568" width="72.140625" style="36" customWidth="1"/>
    <col min="13569" max="13569" width="6" style="36" customWidth="1"/>
    <col min="13570" max="13571" width="11.42578125" style="36"/>
    <col min="13572" max="13572" width="14.28515625" style="36" customWidth="1"/>
    <col min="13573" max="13823" width="11.42578125" style="36"/>
    <col min="13824" max="13824" width="72.140625" style="36" customWidth="1"/>
    <col min="13825" max="13825" width="6" style="36" customWidth="1"/>
    <col min="13826" max="13827" width="11.42578125" style="36"/>
    <col min="13828" max="13828" width="14.28515625" style="36" customWidth="1"/>
    <col min="13829" max="14079" width="11.42578125" style="36"/>
    <col min="14080" max="14080" width="72.140625" style="36" customWidth="1"/>
    <col min="14081" max="14081" width="6" style="36" customWidth="1"/>
    <col min="14082" max="14083" width="11.42578125" style="36"/>
    <col min="14084" max="14084" width="14.28515625" style="36" customWidth="1"/>
    <col min="14085" max="14335" width="11.42578125" style="36"/>
    <col min="14336" max="14336" width="72.140625" style="36" customWidth="1"/>
    <col min="14337" max="14337" width="6" style="36" customWidth="1"/>
    <col min="14338" max="14339" width="11.42578125" style="36"/>
    <col min="14340" max="14340" width="14.28515625" style="36" customWidth="1"/>
    <col min="14341" max="14591" width="11.42578125" style="36"/>
    <col min="14592" max="14592" width="72.140625" style="36" customWidth="1"/>
    <col min="14593" max="14593" width="6" style="36" customWidth="1"/>
    <col min="14594" max="14595" width="11.42578125" style="36"/>
    <col min="14596" max="14596" width="14.28515625" style="36" customWidth="1"/>
    <col min="14597" max="14847" width="11.42578125" style="36"/>
    <col min="14848" max="14848" width="72.140625" style="36" customWidth="1"/>
    <col min="14849" max="14849" width="6" style="36" customWidth="1"/>
    <col min="14850" max="14851" width="11.42578125" style="36"/>
    <col min="14852" max="14852" width="14.28515625" style="36" customWidth="1"/>
    <col min="14853" max="15103" width="11.42578125" style="36"/>
    <col min="15104" max="15104" width="72.140625" style="36" customWidth="1"/>
    <col min="15105" max="15105" width="6" style="36" customWidth="1"/>
    <col min="15106" max="15107" width="11.42578125" style="36"/>
    <col min="15108" max="15108" width="14.28515625" style="36" customWidth="1"/>
    <col min="15109" max="15359" width="11.42578125" style="36"/>
    <col min="15360" max="15360" width="72.140625" style="36" customWidth="1"/>
    <col min="15361" max="15361" width="6" style="36" customWidth="1"/>
    <col min="15362" max="15363" width="11.42578125" style="36"/>
    <col min="15364" max="15364" width="14.28515625" style="36" customWidth="1"/>
    <col min="15365" max="15615" width="11.42578125" style="36"/>
    <col min="15616" max="15616" width="72.140625" style="36" customWidth="1"/>
    <col min="15617" max="15617" width="6" style="36" customWidth="1"/>
    <col min="15618" max="15619" width="11.42578125" style="36"/>
    <col min="15620" max="15620" width="14.28515625" style="36" customWidth="1"/>
    <col min="15621" max="15871" width="11.42578125" style="36"/>
    <col min="15872" max="15872" width="72.140625" style="36" customWidth="1"/>
    <col min="15873" max="15873" width="6" style="36" customWidth="1"/>
    <col min="15874" max="15875" width="11.42578125" style="36"/>
    <col min="15876" max="15876" width="14.28515625" style="36" customWidth="1"/>
    <col min="15877" max="16127" width="11.42578125" style="36"/>
    <col min="16128" max="16128" width="72.140625" style="36" customWidth="1"/>
    <col min="16129" max="16129" width="6" style="36" customWidth="1"/>
    <col min="16130" max="16131" width="11.42578125" style="36"/>
    <col min="16132" max="16132" width="14.28515625" style="36" customWidth="1"/>
    <col min="16133" max="16384" width="11.42578125" style="36"/>
  </cols>
  <sheetData>
    <row r="1" spans="1:6" ht="18" customHeight="1" x14ac:dyDescent="0.25">
      <c r="A1" s="167" t="str">
        <f ca="1">Data!N1</f>
        <v xml:space="preserve">Promotora Costarricense Innovación e Investigación (PROMOTORA) </v>
      </c>
      <c r="B1" s="167"/>
      <c r="C1" s="167"/>
      <c r="D1" s="167"/>
      <c r="E1" s="167"/>
    </row>
    <row r="2" spans="1:6" ht="18" customHeight="1" x14ac:dyDescent="0.25">
      <c r="A2" s="167" t="s">
        <v>0</v>
      </c>
      <c r="B2" s="167"/>
      <c r="C2" s="167"/>
      <c r="D2" s="167"/>
      <c r="E2" s="167"/>
      <c r="F2" s="37"/>
    </row>
    <row r="3" spans="1:6" ht="18" customHeight="1" x14ac:dyDescent="0.25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30 de Junio de 2024</v>
      </c>
      <c r="B3" s="167"/>
      <c r="C3" s="167"/>
      <c r="D3" s="167"/>
      <c r="E3" s="167"/>
    </row>
    <row r="4" spans="1:6" ht="18" customHeight="1" x14ac:dyDescent="0.25">
      <c r="A4" s="168" t="s">
        <v>1579</v>
      </c>
      <c r="B4" s="168"/>
      <c r="C4" s="168"/>
      <c r="D4" s="168"/>
      <c r="E4" s="168"/>
    </row>
    <row r="5" spans="1:6" ht="6" customHeight="1" x14ac:dyDescent="0.25">
      <c r="A5" s="90"/>
      <c r="B5" s="91"/>
      <c r="C5" s="92"/>
      <c r="D5" s="93"/>
      <c r="E5" s="93"/>
    </row>
    <row r="6" spans="1:6" ht="24.75" customHeight="1" x14ac:dyDescent="0.25">
      <c r="A6" s="88" t="s">
        <v>1585</v>
      </c>
      <c r="B6" s="88" t="s">
        <v>1672</v>
      </c>
      <c r="C6" s="89" t="s">
        <v>1</v>
      </c>
      <c r="D6" s="88" t="str">
        <f ca="1">"Año "&amp;Data!C2</f>
        <v>Año 2024</v>
      </c>
      <c r="E6" s="88" t="str">
        <f ca="1">"Año "&amp;Data!C2-1</f>
        <v>Año 2023</v>
      </c>
      <c r="F6" s="38"/>
    </row>
    <row r="7" spans="1:6" ht="6" customHeight="1" x14ac:dyDescent="0.25">
      <c r="C7" s="40"/>
      <c r="D7" s="41"/>
      <c r="E7" s="41"/>
    </row>
    <row r="8" spans="1:6" ht="18" customHeight="1" x14ac:dyDescent="0.25">
      <c r="A8" s="49" t="s">
        <v>2</v>
      </c>
      <c r="B8" s="50" t="s">
        <v>3</v>
      </c>
      <c r="C8" s="51"/>
      <c r="D8" s="52"/>
      <c r="E8" s="52"/>
      <c r="F8" s="42"/>
    </row>
    <row r="9" spans="1:6" ht="18" customHeight="1" x14ac:dyDescent="0.25">
      <c r="A9" s="53" t="s">
        <v>4</v>
      </c>
      <c r="B9" s="54" t="s">
        <v>5</v>
      </c>
      <c r="C9" s="55"/>
      <c r="D9" s="56"/>
      <c r="E9" s="56"/>
      <c r="F9" s="42"/>
    </row>
    <row r="10" spans="1:6" ht="18" customHeight="1" x14ac:dyDescent="0.25">
      <c r="A10" s="57" t="s">
        <v>6</v>
      </c>
      <c r="B10" s="58" t="s">
        <v>7</v>
      </c>
      <c r="C10" s="59" t="s">
        <v>8</v>
      </c>
      <c r="D10" s="60">
        <f>SUM(D11:D12)</f>
        <v>1040346.97731</v>
      </c>
      <c r="E10" s="60">
        <f>SUM(E11:E12)</f>
        <v>913075.0563099999</v>
      </c>
      <c r="F10" s="42"/>
    </row>
    <row r="11" spans="1:6" ht="18" customHeight="1" x14ac:dyDescent="0.25">
      <c r="A11" s="61" t="s">
        <v>9</v>
      </c>
      <c r="B11" s="62" t="s">
        <v>10</v>
      </c>
      <c r="C11" s="63"/>
      <c r="D11" s="64">
        <f>1040346977.31/1000</f>
        <v>1040346.97731</v>
      </c>
      <c r="E11" s="64">
        <v>913075.0563099999</v>
      </c>
      <c r="F11" s="42"/>
    </row>
    <row r="12" spans="1:6" ht="18" customHeight="1" x14ac:dyDescent="0.25">
      <c r="A12" s="61" t="s">
        <v>11</v>
      </c>
      <c r="B12" s="62" t="s">
        <v>12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57" t="s">
        <v>13</v>
      </c>
      <c r="B13" s="58" t="s">
        <v>14</v>
      </c>
      <c r="C13" s="59" t="s">
        <v>15</v>
      </c>
      <c r="D13" s="60">
        <f>SUM(D14:D18)</f>
        <v>0</v>
      </c>
      <c r="E13" s="60">
        <f>SUM(E14:E18)</f>
        <v>0</v>
      </c>
      <c r="F13" s="42"/>
    </row>
    <row r="14" spans="1:6" ht="18" customHeight="1" x14ac:dyDescent="0.25">
      <c r="A14" s="66" t="s">
        <v>16</v>
      </c>
      <c r="B14" s="62" t="s">
        <v>17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66" t="s">
        <v>18</v>
      </c>
      <c r="B15" s="62" t="s">
        <v>19</v>
      </c>
      <c r="C15" s="63"/>
      <c r="D15" s="64">
        <v>0</v>
      </c>
      <c r="E15" s="64">
        <v>0</v>
      </c>
      <c r="F15" s="42"/>
    </row>
    <row r="16" spans="1:6" ht="18" customHeight="1" x14ac:dyDescent="0.25">
      <c r="A16" s="67" t="s">
        <v>20</v>
      </c>
      <c r="B16" s="62" t="s">
        <v>21</v>
      </c>
      <c r="C16" s="63"/>
      <c r="D16" s="64">
        <v>0</v>
      </c>
      <c r="E16" s="64">
        <v>0</v>
      </c>
      <c r="F16" s="42"/>
    </row>
    <row r="17" spans="1:6" ht="18" customHeight="1" x14ac:dyDescent="0.25">
      <c r="A17" s="66" t="s">
        <v>22</v>
      </c>
      <c r="B17" s="62" t="s">
        <v>23</v>
      </c>
      <c r="C17" s="63"/>
      <c r="D17" s="64">
        <v>0</v>
      </c>
      <c r="E17" s="64">
        <v>0</v>
      </c>
      <c r="F17" s="42"/>
    </row>
    <row r="18" spans="1:6" ht="18" customHeight="1" x14ac:dyDescent="0.25">
      <c r="A18" s="66" t="s">
        <v>24</v>
      </c>
      <c r="B18" s="62" t="s">
        <v>25</v>
      </c>
      <c r="C18" s="63"/>
      <c r="D18" s="64">
        <v>0</v>
      </c>
      <c r="E18" s="64">
        <v>0</v>
      </c>
      <c r="F18" s="42"/>
    </row>
    <row r="19" spans="1:6" ht="18" customHeight="1" x14ac:dyDescent="0.25">
      <c r="A19" s="57" t="s">
        <v>26</v>
      </c>
      <c r="B19" s="58" t="s">
        <v>27</v>
      </c>
      <c r="C19" s="59" t="s">
        <v>28</v>
      </c>
      <c r="D19" s="60">
        <f>SUM(D20:D36)</f>
        <v>16713.544840000002</v>
      </c>
      <c r="E19" s="60">
        <f>SUM(E20:E36)</f>
        <v>796698.75932000007</v>
      </c>
      <c r="F19" s="42"/>
    </row>
    <row r="20" spans="1:6" ht="18" customHeight="1" x14ac:dyDescent="0.25">
      <c r="A20" s="66" t="s">
        <v>29</v>
      </c>
      <c r="B20" s="62" t="s">
        <v>30</v>
      </c>
      <c r="C20" s="63"/>
      <c r="D20" s="64">
        <v>0</v>
      </c>
      <c r="E20" s="64">
        <v>594.03165000000001</v>
      </c>
      <c r="F20" s="42"/>
    </row>
    <row r="21" spans="1:6" ht="18" customHeight="1" x14ac:dyDescent="0.25">
      <c r="A21" s="66" t="s">
        <v>31</v>
      </c>
      <c r="B21" s="62" t="s">
        <v>32</v>
      </c>
      <c r="C21" s="63"/>
      <c r="D21" s="64">
        <v>213.18442000000002</v>
      </c>
      <c r="E21" s="64">
        <v>213.18442000000002</v>
      </c>
      <c r="F21" s="42"/>
    </row>
    <row r="22" spans="1:6" ht="18" customHeight="1" x14ac:dyDescent="0.25">
      <c r="A22" s="66" t="s">
        <v>33</v>
      </c>
      <c r="B22" s="62" t="s">
        <v>34</v>
      </c>
      <c r="C22" s="63"/>
      <c r="D22" s="64">
        <v>0</v>
      </c>
      <c r="E22" s="64">
        <v>0</v>
      </c>
      <c r="F22" s="42"/>
    </row>
    <row r="23" spans="1:6" ht="18" customHeight="1" x14ac:dyDescent="0.25">
      <c r="A23" s="66" t="s">
        <v>35</v>
      </c>
      <c r="B23" s="62" t="s">
        <v>36</v>
      </c>
      <c r="C23" s="63"/>
      <c r="D23" s="64">
        <v>1067.6861799999999</v>
      </c>
      <c r="E23" s="64">
        <v>4.0490000000000005E-2</v>
      </c>
      <c r="F23" s="42"/>
    </row>
    <row r="24" spans="1:6" ht="18" customHeight="1" x14ac:dyDescent="0.25">
      <c r="A24" s="66" t="s">
        <v>37</v>
      </c>
      <c r="B24" s="62" t="s">
        <v>38</v>
      </c>
      <c r="C24" s="63"/>
      <c r="D24" s="64">
        <v>0</v>
      </c>
      <c r="E24" s="64">
        <v>0</v>
      </c>
      <c r="F24" s="42"/>
    </row>
    <row r="25" spans="1:6" ht="18" customHeight="1" x14ac:dyDescent="0.25">
      <c r="A25" s="66" t="s">
        <v>39</v>
      </c>
      <c r="B25" s="62" t="s">
        <v>40</v>
      </c>
      <c r="C25" s="63"/>
      <c r="D25" s="64">
        <v>0</v>
      </c>
      <c r="E25" s="64">
        <v>723165.36372000002</v>
      </c>
      <c r="F25" s="42"/>
    </row>
    <row r="26" spans="1:6" ht="18" customHeight="1" x14ac:dyDescent="0.25">
      <c r="A26" s="67" t="s">
        <v>41</v>
      </c>
      <c r="B26" s="62" t="s">
        <v>42</v>
      </c>
      <c r="C26" s="63"/>
      <c r="D26" s="64">
        <v>0</v>
      </c>
      <c r="E26" s="64">
        <v>0</v>
      </c>
      <c r="F26" s="42"/>
    </row>
    <row r="27" spans="1:6" ht="18" customHeight="1" x14ac:dyDescent="0.25">
      <c r="A27" s="68" t="s">
        <v>43</v>
      </c>
      <c r="B27" s="62" t="s">
        <v>44</v>
      </c>
      <c r="C27" s="63"/>
      <c r="D27" s="64">
        <f>45143763.82/1000</f>
        <v>45143.76382</v>
      </c>
      <c r="E27" s="64">
        <v>72726.139040000009</v>
      </c>
      <c r="F27" s="42"/>
    </row>
    <row r="28" spans="1:6" ht="18" customHeight="1" x14ac:dyDescent="0.25">
      <c r="A28" s="66" t="s">
        <v>45</v>
      </c>
      <c r="B28" s="62" t="s">
        <v>46</v>
      </c>
      <c r="C28" s="63"/>
      <c r="D28" s="64">
        <v>0</v>
      </c>
      <c r="E28" s="64">
        <v>0</v>
      </c>
      <c r="F28" s="42"/>
    </row>
    <row r="29" spans="1:6" ht="18" customHeight="1" x14ac:dyDescent="0.25">
      <c r="A29" s="66" t="s">
        <v>47</v>
      </c>
      <c r="B29" s="62" t="s">
        <v>48</v>
      </c>
      <c r="C29" s="63"/>
      <c r="D29" s="64">
        <v>0</v>
      </c>
      <c r="E29" s="64">
        <v>0</v>
      </c>
      <c r="F29" s="42"/>
    </row>
    <row r="30" spans="1:6" ht="18" customHeight="1" x14ac:dyDescent="0.25">
      <c r="A30" s="66" t="s">
        <v>49</v>
      </c>
      <c r="B30" s="62" t="s">
        <v>50</v>
      </c>
      <c r="C30" s="63"/>
      <c r="D30" s="64">
        <v>0</v>
      </c>
      <c r="E30" s="64">
        <v>0</v>
      </c>
      <c r="F30" s="42"/>
    </row>
    <row r="31" spans="1:6" ht="18" customHeight="1" x14ac:dyDescent="0.25">
      <c r="A31" s="66" t="s">
        <v>51</v>
      </c>
      <c r="B31" s="62" t="s">
        <v>52</v>
      </c>
      <c r="C31" s="63"/>
      <c r="D31" s="64">
        <v>0</v>
      </c>
      <c r="E31" s="64">
        <v>0</v>
      </c>
      <c r="F31" s="42"/>
    </row>
    <row r="32" spans="1:6" ht="18" customHeight="1" x14ac:dyDescent="0.25">
      <c r="A32" s="66" t="s">
        <v>1685</v>
      </c>
      <c r="B32" s="62" t="s">
        <v>1686</v>
      </c>
      <c r="C32" s="63"/>
      <c r="D32" s="64">
        <v>0</v>
      </c>
      <c r="E32" s="64">
        <v>0</v>
      </c>
      <c r="F32" s="42"/>
    </row>
    <row r="33" spans="1:6" ht="18" customHeight="1" x14ac:dyDescent="0.25">
      <c r="A33" s="66" t="s">
        <v>1687</v>
      </c>
      <c r="B33" s="62" t="s">
        <v>1688</v>
      </c>
      <c r="C33" s="63"/>
      <c r="D33" s="64">
        <v>0</v>
      </c>
      <c r="E33" s="64">
        <v>0</v>
      </c>
      <c r="F33" s="42"/>
    </row>
    <row r="34" spans="1:6" ht="18" customHeight="1" x14ac:dyDescent="0.25">
      <c r="A34" s="66" t="s">
        <v>53</v>
      </c>
      <c r="B34" s="62" t="s">
        <v>54</v>
      </c>
      <c r="C34" s="63"/>
      <c r="D34" s="64">
        <v>0</v>
      </c>
      <c r="E34" s="64">
        <v>0</v>
      </c>
      <c r="F34" s="42"/>
    </row>
    <row r="35" spans="1:6" ht="18" customHeight="1" x14ac:dyDescent="0.25">
      <c r="A35" s="66" t="s">
        <v>55</v>
      </c>
      <c r="B35" s="62" t="s">
        <v>56</v>
      </c>
      <c r="C35" s="63"/>
      <c r="D35" s="64">
        <v>0</v>
      </c>
      <c r="E35" s="64">
        <v>0</v>
      </c>
      <c r="F35" s="42"/>
    </row>
    <row r="36" spans="1:6" ht="18" customHeight="1" x14ac:dyDescent="0.25">
      <c r="A36" s="66" t="s">
        <v>57</v>
      </c>
      <c r="B36" s="62" t="s">
        <v>58</v>
      </c>
      <c r="C36" s="63"/>
      <c r="D36" s="64">
        <f>-29711089.58/1000</f>
        <v>-29711.08958</v>
      </c>
      <c r="E36" s="64">
        <v>0</v>
      </c>
      <c r="F36" s="42"/>
    </row>
    <row r="37" spans="1:6" ht="18" customHeight="1" x14ac:dyDescent="0.25">
      <c r="A37" s="57" t="s">
        <v>59</v>
      </c>
      <c r="B37" s="58" t="s">
        <v>60</v>
      </c>
      <c r="C37" s="59" t="s">
        <v>61</v>
      </c>
      <c r="D37" s="60">
        <f>SUM(D38:D42)</f>
        <v>1993.3236899999999</v>
      </c>
      <c r="E37" s="60">
        <f>SUM(E38:E42)</f>
        <v>3133.7412899999999</v>
      </c>
      <c r="F37" s="42"/>
    </row>
    <row r="38" spans="1:6" ht="18" customHeight="1" x14ac:dyDescent="0.25">
      <c r="A38" s="66" t="s">
        <v>62</v>
      </c>
      <c r="B38" s="62" t="s">
        <v>63</v>
      </c>
      <c r="C38" s="63"/>
      <c r="D38" s="64">
        <v>1993.3236899999999</v>
      </c>
      <c r="E38" s="64">
        <v>3133.7412899999999</v>
      </c>
      <c r="F38" s="42"/>
    </row>
    <row r="39" spans="1:6" ht="18" customHeight="1" x14ac:dyDescent="0.25">
      <c r="A39" s="66" t="s">
        <v>64</v>
      </c>
      <c r="B39" s="62" t="s">
        <v>65</v>
      </c>
      <c r="C39" s="63"/>
      <c r="D39" s="64">
        <v>0</v>
      </c>
      <c r="E39" s="64">
        <v>0</v>
      </c>
      <c r="F39" s="42"/>
    </row>
    <row r="40" spans="1:6" ht="18" customHeight="1" x14ac:dyDescent="0.25">
      <c r="A40" s="66" t="s">
        <v>66</v>
      </c>
      <c r="B40" s="62" t="s">
        <v>67</v>
      </c>
      <c r="C40" s="63"/>
      <c r="D40" s="64">
        <v>0</v>
      </c>
      <c r="E40" s="64">
        <v>0</v>
      </c>
      <c r="F40" s="42"/>
    </row>
    <row r="41" spans="1:6" ht="18" customHeight="1" x14ac:dyDescent="0.25">
      <c r="A41" s="66" t="s">
        <v>68</v>
      </c>
      <c r="B41" s="62" t="s">
        <v>69</v>
      </c>
      <c r="C41" s="63"/>
      <c r="D41" s="64">
        <v>0</v>
      </c>
      <c r="E41" s="64">
        <v>0</v>
      </c>
      <c r="F41" s="42"/>
    </row>
    <row r="42" spans="1:6" ht="18" customHeight="1" x14ac:dyDescent="0.25">
      <c r="A42" s="66" t="s">
        <v>70</v>
      </c>
      <c r="B42" s="62" t="s">
        <v>71</v>
      </c>
      <c r="C42" s="63"/>
      <c r="D42" s="64">
        <v>0</v>
      </c>
      <c r="E42" s="64">
        <v>0</v>
      </c>
      <c r="F42" s="42"/>
    </row>
    <row r="43" spans="1:6" ht="18" customHeight="1" x14ac:dyDescent="0.25">
      <c r="A43" s="57" t="s">
        <v>72</v>
      </c>
      <c r="B43" s="58" t="s">
        <v>73</v>
      </c>
      <c r="C43" s="59" t="s">
        <v>74</v>
      </c>
      <c r="D43" s="60">
        <f>SUM(D44:D46)</f>
        <v>1725.59591</v>
      </c>
      <c r="E43" s="60">
        <f>SUM(E44:E46)</f>
        <v>27164.852870000002</v>
      </c>
      <c r="F43" s="42"/>
    </row>
    <row r="44" spans="1:6" ht="18" customHeight="1" x14ac:dyDescent="0.25">
      <c r="A44" s="66" t="s">
        <v>75</v>
      </c>
      <c r="B44" s="62" t="s">
        <v>76</v>
      </c>
      <c r="C44" s="63"/>
      <c r="D44" s="64">
        <v>1725.59591</v>
      </c>
      <c r="E44" s="64">
        <v>27164.852870000002</v>
      </c>
      <c r="F44" s="42"/>
    </row>
    <row r="45" spans="1:6" ht="18" customHeight="1" x14ac:dyDescent="0.25">
      <c r="A45" s="66" t="s">
        <v>77</v>
      </c>
      <c r="B45" s="62" t="s">
        <v>78</v>
      </c>
      <c r="C45" s="63"/>
      <c r="D45" s="64">
        <v>0</v>
      </c>
      <c r="E45" s="64">
        <v>0</v>
      </c>
      <c r="F45" s="42"/>
    </row>
    <row r="46" spans="1:6" ht="18" customHeight="1" x14ac:dyDescent="0.25">
      <c r="A46" s="66" t="s">
        <v>79</v>
      </c>
      <c r="B46" s="62" t="s">
        <v>80</v>
      </c>
      <c r="C46" s="63"/>
      <c r="D46" s="64">
        <v>0</v>
      </c>
      <c r="E46" s="64">
        <v>0</v>
      </c>
      <c r="F46" s="42"/>
    </row>
    <row r="47" spans="1:6" ht="18" customHeight="1" x14ac:dyDescent="0.25">
      <c r="A47" s="72"/>
      <c r="B47" s="54" t="s">
        <v>81</v>
      </c>
      <c r="C47" s="55"/>
      <c r="D47" s="74">
        <f>+D43++D37+D19+D13+D10</f>
        <v>1060779.44175</v>
      </c>
      <c r="E47" s="74">
        <f>+E43++E37+E19+E13+E10</f>
        <v>1740072.4097899999</v>
      </c>
      <c r="F47" s="42"/>
    </row>
    <row r="48" spans="1:6" ht="18" customHeight="1" x14ac:dyDescent="0.25">
      <c r="A48" s="84"/>
      <c r="B48" s="85"/>
      <c r="C48" s="86"/>
      <c r="D48" s="87"/>
      <c r="E48" s="87"/>
      <c r="F48" s="42"/>
    </row>
    <row r="49" spans="1:6" ht="18" customHeight="1" x14ac:dyDescent="0.25">
      <c r="A49" s="53" t="s">
        <v>82</v>
      </c>
      <c r="B49" s="54" t="s">
        <v>83</v>
      </c>
      <c r="C49" s="55"/>
      <c r="D49" s="56"/>
      <c r="E49" s="56"/>
      <c r="F49" s="42"/>
    </row>
    <row r="50" spans="1:6" ht="18" customHeight="1" x14ac:dyDescent="0.25">
      <c r="A50" s="57" t="s">
        <v>84</v>
      </c>
      <c r="B50" s="58" t="s">
        <v>85</v>
      </c>
      <c r="C50" s="59" t="s">
        <v>86</v>
      </c>
      <c r="D50" s="60">
        <f>SUM(D51:D55)</f>
        <v>0</v>
      </c>
      <c r="E50" s="60">
        <f>SUM(E51:E55)</f>
        <v>0</v>
      </c>
      <c r="F50" s="42"/>
    </row>
    <row r="51" spans="1:6" ht="18" customHeight="1" x14ac:dyDescent="0.25">
      <c r="A51" s="66" t="s">
        <v>87</v>
      </c>
      <c r="B51" s="62" t="s">
        <v>88</v>
      </c>
      <c r="C51" s="63"/>
      <c r="D51" s="64">
        <v>0</v>
      </c>
      <c r="E51" s="64">
        <v>0</v>
      </c>
      <c r="F51" s="42"/>
    </row>
    <row r="52" spans="1:6" ht="18" customHeight="1" x14ac:dyDescent="0.25">
      <c r="A52" s="66" t="s">
        <v>89</v>
      </c>
      <c r="B52" s="62" t="s">
        <v>90</v>
      </c>
      <c r="C52" s="63"/>
      <c r="D52" s="64">
        <v>0</v>
      </c>
      <c r="E52" s="64">
        <v>0</v>
      </c>
      <c r="F52" s="42"/>
    </row>
    <row r="53" spans="1:6" ht="18" customHeight="1" x14ac:dyDescent="0.25">
      <c r="A53" s="67" t="s">
        <v>91</v>
      </c>
      <c r="B53" s="62" t="s">
        <v>92</v>
      </c>
      <c r="C53" s="63"/>
      <c r="D53" s="64">
        <v>0</v>
      </c>
      <c r="E53" s="64">
        <v>0</v>
      </c>
      <c r="F53" s="42"/>
    </row>
    <row r="54" spans="1:6" ht="18" customHeight="1" x14ac:dyDescent="0.25">
      <c r="A54" s="66" t="s">
        <v>93</v>
      </c>
      <c r="B54" s="62" t="s">
        <v>94</v>
      </c>
      <c r="C54" s="63"/>
      <c r="D54" s="64">
        <v>0</v>
      </c>
      <c r="E54" s="64">
        <v>0</v>
      </c>
      <c r="F54" s="42"/>
    </row>
    <row r="55" spans="1:6" ht="18" customHeight="1" x14ac:dyDescent="0.25">
      <c r="A55" s="66" t="s">
        <v>95</v>
      </c>
      <c r="B55" s="62" t="s">
        <v>96</v>
      </c>
      <c r="C55" s="63"/>
      <c r="D55" s="64">
        <v>0</v>
      </c>
      <c r="E55" s="64">
        <v>0</v>
      </c>
      <c r="F55" s="42"/>
    </row>
    <row r="56" spans="1:6" ht="18" customHeight="1" x14ac:dyDescent="0.25">
      <c r="A56" s="57" t="s">
        <v>97</v>
      </c>
      <c r="B56" s="58" t="s">
        <v>98</v>
      </c>
      <c r="C56" s="59" t="s">
        <v>99</v>
      </c>
      <c r="D56" s="60">
        <f>SUM(D57:D63)</f>
        <v>60241.645969999998</v>
      </c>
      <c r="E56" s="60">
        <f>SUM(E57:E63)</f>
        <v>72125.878599999996</v>
      </c>
      <c r="F56" s="42"/>
    </row>
    <row r="57" spans="1:6" ht="18" customHeight="1" x14ac:dyDescent="0.25">
      <c r="A57" s="66" t="s">
        <v>100</v>
      </c>
      <c r="B57" s="62" t="s">
        <v>101</v>
      </c>
      <c r="C57" s="63"/>
      <c r="D57" s="64">
        <v>0</v>
      </c>
      <c r="E57" s="64">
        <v>0</v>
      </c>
      <c r="F57" s="42"/>
    </row>
    <row r="58" spans="1:6" ht="18" customHeight="1" x14ac:dyDescent="0.25">
      <c r="A58" s="67" t="s">
        <v>102</v>
      </c>
      <c r="B58" s="62" t="s">
        <v>103</v>
      </c>
      <c r="C58" s="63"/>
      <c r="D58" s="64">
        <v>0</v>
      </c>
      <c r="E58" s="64">
        <v>0</v>
      </c>
      <c r="F58" s="42"/>
    </row>
    <row r="59" spans="1:6" ht="18" customHeight="1" x14ac:dyDescent="0.25">
      <c r="A59" s="68" t="s">
        <v>104</v>
      </c>
      <c r="B59" s="62" t="s">
        <v>105</v>
      </c>
      <c r="C59" s="63"/>
      <c r="D59" s="64">
        <v>60241.645969999998</v>
      </c>
      <c r="E59" s="64">
        <v>72125.878599999996</v>
      </c>
      <c r="F59" s="42"/>
    </row>
    <row r="60" spans="1:6" ht="18" customHeight="1" x14ac:dyDescent="0.25">
      <c r="A60" s="66" t="s">
        <v>106</v>
      </c>
      <c r="B60" s="62" t="s">
        <v>107</v>
      </c>
      <c r="C60" s="63"/>
      <c r="D60" s="64">
        <v>0</v>
      </c>
      <c r="E60" s="64">
        <v>0</v>
      </c>
      <c r="F60" s="42"/>
    </row>
    <row r="61" spans="1:6" ht="18" customHeight="1" x14ac:dyDescent="0.25">
      <c r="A61" s="66" t="s">
        <v>108</v>
      </c>
      <c r="B61" s="62" t="s">
        <v>109</v>
      </c>
      <c r="C61" s="63"/>
      <c r="D61" s="64">
        <v>0</v>
      </c>
      <c r="E61" s="64">
        <v>0</v>
      </c>
      <c r="F61" s="42"/>
    </row>
    <row r="62" spans="1:6" ht="18" customHeight="1" x14ac:dyDescent="0.25">
      <c r="A62" s="66" t="s">
        <v>110</v>
      </c>
      <c r="B62" s="62" t="s">
        <v>111</v>
      </c>
      <c r="C62" s="63"/>
      <c r="D62" s="64">
        <v>0</v>
      </c>
      <c r="E62" s="64">
        <v>0</v>
      </c>
      <c r="F62" s="42"/>
    </row>
    <row r="63" spans="1:6" ht="18" customHeight="1" x14ac:dyDescent="0.25">
      <c r="A63" s="66" t="s">
        <v>112</v>
      </c>
      <c r="B63" s="62" t="s">
        <v>113</v>
      </c>
      <c r="C63" s="63"/>
      <c r="D63" s="64">
        <v>0</v>
      </c>
      <c r="E63" s="64">
        <v>0</v>
      </c>
      <c r="F63" s="42"/>
    </row>
    <row r="64" spans="1:6" ht="18" customHeight="1" x14ac:dyDescent="0.25">
      <c r="A64" s="57" t="s">
        <v>114</v>
      </c>
      <c r="B64" s="58" t="s">
        <v>115</v>
      </c>
      <c r="C64" s="59" t="s">
        <v>116</v>
      </c>
      <c r="D64" s="60">
        <f>SUM(D65:D73)</f>
        <v>1532700.7286700001</v>
      </c>
      <c r="E64" s="60">
        <f>SUM(E65:E73)</f>
        <v>1588760.1613200002</v>
      </c>
      <c r="F64" s="42"/>
    </row>
    <row r="65" spans="1:6" ht="18" customHeight="1" x14ac:dyDescent="0.25">
      <c r="A65" s="61" t="s">
        <v>117</v>
      </c>
      <c r="B65" s="62" t="s">
        <v>118</v>
      </c>
      <c r="C65" s="63"/>
      <c r="D65" s="64">
        <v>1523910.2965200001</v>
      </c>
      <c r="E65" s="64">
        <v>1575834.2046400001</v>
      </c>
      <c r="F65" s="42"/>
    </row>
    <row r="66" spans="1:6" ht="18" customHeight="1" x14ac:dyDescent="0.25">
      <c r="A66" s="61" t="s">
        <v>119</v>
      </c>
      <c r="B66" s="62" t="s">
        <v>120</v>
      </c>
      <c r="C66" s="63"/>
      <c r="D66" s="64">
        <v>0</v>
      </c>
      <c r="E66" s="64">
        <v>0</v>
      </c>
      <c r="F66" s="42"/>
    </row>
    <row r="67" spans="1:6" ht="18" customHeight="1" x14ac:dyDescent="0.25">
      <c r="A67" s="61" t="s">
        <v>121</v>
      </c>
      <c r="B67" s="62" t="s">
        <v>122</v>
      </c>
      <c r="C67" s="63"/>
      <c r="D67" s="64">
        <v>0</v>
      </c>
      <c r="E67" s="64">
        <v>0</v>
      </c>
      <c r="F67" s="42"/>
    </row>
    <row r="68" spans="1:6" ht="18" customHeight="1" x14ac:dyDescent="0.25">
      <c r="A68" s="61" t="s">
        <v>123</v>
      </c>
      <c r="B68" s="62" t="s">
        <v>124</v>
      </c>
      <c r="C68" s="63"/>
      <c r="D68" s="64">
        <v>0</v>
      </c>
      <c r="E68" s="64">
        <v>0</v>
      </c>
      <c r="F68" s="42"/>
    </row>
    <row r="69" spans="1:6" ht="18" customHeight="1" x14ac:dyDescent="0.25">
      <c r="A69" s="61" t="s">
        <v>125</v>
      </c>
      <c r="B69" s="62" t="s">
        <v>126</v>
      </c>
      <c r="C69" s="63"/>
      <c r="D69" s="64">
        <v>0</v>
      </c>
      <c r="E69" s="64">
        <v>0</v>
      </c>
      <c r="F69" s="42"/>
    </row>
    <row r="70" spans="1:6" ht="18" customHeight="1" x14ac:dyDescent="0.25">
      <c r="A70" s="61" t="s">
        <v>127</v>
      </c>
      <c r="B70" s="62" t="s">
        <v>128</v>
      </c>
      <c r="C70" s="63"/>
      <c r="D70" s="64">
        <v>0</v>
      </c>
      <c r="E70" s="64">
        <v>0</v>
      </c>
      <c r="F70" s="42"/>
    </row>
    <row r="71" spans="1:6" ht="18" customHeight="1" x14ac:dyDescent="0.25">
      <c r="A71" s="61" t="s">
        <v>129</v>
      </c>
      <c r="B71" s="62" t="s">
        <v>130</v>
      </c>
      <c r="C71" s="63"/>
      <c r="D71" s="64">
        <v>0</v>
      </c>
      <c r="E71" s="64">
        <v>0</v>
      </c>
      <c r="F71" s="42"/>
    </row>
    <row r="72" spans="1:6" ht="18" customHeight="1" x14ac:dyDescent="0.25">
      <c r="A72" s="66" t="s">
        <v>131</v>
      </c>
      <c r="B72" s="62" t="s">
        <v>132</v>
      </c>
      <c r="C72" s="63"/>
      <c r="D72" s="64">
        <v>8790.4321500000005</v>
      </c>
      <c r="E72" s="64">
        <v>12925.956679999999</v>
      </c>
      <c r="F72" s="42"/>
    </row>
    <row r="73" spans="1:6" ht="18" customHeight="1" x14ac:dyDescent="0.25">
      <c r="A73" s="61" t="s">
        <v>133</v>
      </c>
      <c r="B73" s="62" t="s">
        <v>134</v>
      </c>
      <c r="C73" s="63"/>
      <c r="D73" s="64">
        <v>0</v>
      </c>
      <c r="E73" s="64">
        <v>0</v>
      </c>
      <c r="F73" s="42"/>
    </row>
    <row r="74" spans="1:6" ht="18" customHeight="1" x14ac:dyDescent="0.25">
      <c r="A74" s="57" t="s">
        <v>135</v>
      </c>
      <c r="B74" s="58" t="s">
        <v>136</v>
      </c>
      <c r="C74" s="59" t="s">
        <v>137</v>
      </c>
      <c r="D74" s="60">
        <f>SUM(D75:D80)</f>
        <v>0</v>
      </c>
      <c r="E74" s="60">
        <f>SUM(E75:E80)</f>
        <v>0</v>
      </c>
      <c r="F74" s="42"/>
    </row>
    <row r="75" spans="1:6" ht="18" customHeight="1" x14ac:dyDescent="0.25">
      <c r="A75" s="61" t="s">
        <v>138</v>
      </c>
      <c r="B75" s="62" t="s">
        <v>139</v>
      </c>
      <c r="C75" s="63"/>
      <c r="D75" s="64">
        <v>0</v>
      </c>
      <c r="E75" s="64">
        <v>0</v>
      </c>
      <c r="F75" s="42"/>
    </row>
    <row r="76" spans="1:6" ht="18" customHeight="1" x14ac:dyDescent="0.25">
      <c r="A76" s="61" t="s">
        <v>140</v>
      </c>
      <c r="B76" s="62" t="s">
        <v>141</v>
      </c>
      <c r="C76" s="63"/>
      <c r="D76" s="64">
        <v>0</v>
      </c>
      <c r="E76" s="64">
        <v>0</v>
      </c>
      <c r="F76" s="42"/>
    </row>
    <row r="77" spans="1:6" ht="18" customHeight="1" x14ac:dyDescent="0.25">
      <c r="A77" s="61" t="s">
        <v>142</v>
      </c>
      <c r="B77" s="62" t="s">
        <v>143</v>
      </c>
      <c r="C77" s="63"/>
      <c r="D77" s="64">
        <v>0</v>
      </c>
      <c r="E77" s="64">
        <v>0</v>
      </c>
      <c r="F77" s="42"/>
    </row>
    <row r="78" spans="1:6" ht="18" customHeight="1" x14ac:dyDescent="0.25">
      <c r="A78" s="61" t="s">
        <v>144</v>
      </c>
      <c r="B78" s="62" t="s">
        <v>145</v>
      </c>
      <c r="C78" s="63"/>
      <c r="D78" s="64">
        <v>0</v>
      </c>
      <c r="E78" s="64">
        <v>0</v>
      </c>
      <c r="F78" s="42"/>
    </row>
    <row r="79" spans="1:6" ht="18" customHeight="1" x14ac:dyDescent="0.25">
      <c r="A79" s="66" t="s">
        <v>146</v>
      </c>
      <c r="B79" s="62" t="s">
        <v>147</v>
      </c>
      <c r="C79" s="63"/>
      <c r="D79" s="64">
        <v>0</v>
      </c>
      <c r="E79" s="64">
        <v>0</v>
      </c>
      <c r="F79" s="42"/>
    </row>
    <row r="80" spans="1:6" ht="18" customHeight="1" x14ac:dyDescent="0.25">
      <c r="A80" s="61" t="s">
        <v>148</v>
      </c>
      <c r="B80" s="62" t="s">
        <v>149</v>
      </c>
      <c r="C80" s="63"/>
      <c r="D80" s="64">
        <v>0</v>
      </c>
      <c r="E80" s="64">
        <v>0</v>
      </c>
      <c r="F80" s="42"/>
    </row>
    <row r="81" spans="1:6" ht="18" customHeight="1" x14ac:dyDescent="0.25">
      <c r="A81" s="57" t="s">
        <v>150</v>
      </c>
      <c r="B81" s="58" t="s">
        <v>151</v>
      </c>
      <c r="C81" s="59" t="s">
        <v>152</v>
      </c>
      <c r="D81" s="60">
        <f>SUM(D82:D85)</f>
        <v>0</v>
      </c>
      <c r="E81" s="60">
        <f>SUM(E82:E85)</f>
        <v>307092.91249000002</v>
      </c>
      <c r="F81" s="42"/>
    </row>
    <row r="82" spans="1:6" ht="18" customHeight="1" x14ac:dyDescent="0.25">
      <c r="A82" s="66" t="s">
        <v>153</v>
      </c>
      <c r="B82" s="62" t="s">
        <v>154</v>
      </c>
      <c r="C82" s="63"/>
      <c r="D82" s="64">
        <v>0</v>
      </c>
      <c r="E82" s="64">
        <v>0</v>
      </c>
      <c r="F82" s="42"/>
    </row>
    <row r="83" spans="1:6" ht="18" customHeight="1" x14ac:dyDescent="0.25">
      <c r="A83" s="66" t="s">
        <v>155</v>
      </c>
      <c r="B83" s="62" t="s">
        <v>156</v>
      </c>
      <c r="C83" s="63"/>
      <c r="D83" s="64">
        <v>0</v>
      </c>
      <c r="E83" s="64">
        <v>0</v>
      </c>
      <c r="F83" s="42"/>
    </row>
    <row r="84" spans="1:6" ht="18" customHeight="1" x14ac:dyDescent="0.25">
      <c r="A84" s="66" t="s">
        <v>157</v>
      </c>
      <c r="B84" s="62" t="s">
        <v>158</v>
      </c>
      <c r="C84" s="63"/>
      <c r="D84" s="64">
        <v>0</v>
      </c>
      <c r="E84" s="64">
        <v>0</v>
      </c>
      <c r="F84" s="42"/>
    </row>
    <row r="85" spans="1:6" ht="18" customHeight="1" x14ac:dyDescent="0.25">
      <c r="A85" s="66" t="s">
        <v>159</v>
      </c>
      <c r="B85" s="62" t="s">
        <v>160</v>
      </c>
      <c r="C85" s="63"/>
      <c r="D85" s="64">
        <v>0</v>
      </c>
      <c r="E85" s="64">
        <v>307092.91249000002</v>
      </c>
      <c r="F85" s="42"/>
    </row>
    <row r="86" spans="1:6" ht="18" customHeight="1" x14ac:dyDescent="0.25">
      <c r="A86" s="57" t="s">
        <v>161</v>
      </c>
      <c r="B86" s="58" t="s">
        <v>162</v>
      </c>
      <c r="C86" s="59" t="s">
        <v>163</v>
      </c>
      <c r="D86" s="60">
        <f>SUM(D87:D89)</f>
        <v>0</v>
      </c>
      <c r="E86" s="60">
        <f>SUM(E87:E89)</f>
        <v>0</v>
      </c>
      <c r="F86" s="42"/>
    </row>
    <row r="87" spans="1:6" ht="18" customHeight="1" x14ac:dyDescent="0.25">
      <c r="A87" s="66" t="s">
        <v>164</v>
      </c>
      <c r="B87" s="62" t="s">
        <v>165</v>
      </c>
      <c r="C87" s="63"/>
      <c r="D87" s="64">
        <v>0</v>
      </c>
      <c r="E87" s="64">
        <v>0</v>
      </c>
      <c r="F87" s="42"/>
    </row>
    <row r="88" spans="1:6" ht="18" customHeight="1" x14ac:dyDescent="0.25">
      <c r="A88" s="66" t="s">
        <v>166</v>
      </c>
      <c r="B88" s="62" t="s">
        <v>167</v>
      </c>
      <c r="C88" s="63"/>
      <c r="D88" s="64">
        <v>0</v>
      </c>
      <c r="E88" s="64">
        <v>0</v>
      </c>
      <c r="F88" s="42"/>
    </row>
    <row r="89" spans="1:6" ht="18" customHeight="1" x14ac:dyDescent="0.25">
      <c r="A89" s="66" t="s">
        <v>168</v>
      </c>
      <c r="B89" s="62" t="s">
        <v>169</v>
      </c>
      <c r="C89" s="63"/>
      <c r="D89" s="64">
        <v>0</v>
      </c>
      <c r="E89" s="64">
        <v>0</v>
      </c>
      <c r="F89" s="42"/>
    </row>
    <row r="90" spans="1:6" ht="18" customHeight="1" x14ac:dyDescent="0.25">
      <c r="A90" s="72"/>
      <c r="B90" s="73" t="s">
        <v>170</v>
      </c>
      <c r="C90" s="55"/>
      <c r="D90" s="74">
        <f>+D86+D81+D74+D64+D56+D50</f>
        <v>1592942.3746400001</v>
      </c>
      <c r="E90" s="74">
        <f>+E86+E81+E74+E64+E56+E50</f>
        <v>1967978.9524100001</v>
      </c>
      <c r="F90" s="42"/>
    </row>
    <row r="91" spans="1:6" ht="18" customHeight="1" x14ac:dyDescent="0.25">
      <c r="A91" s="75"/>
      <c r="B91" s="50" t="s">
        <v>171</v>
      </c>
      <c r="C91" s="51"/>
      <c r="D91" s="76">
        <f>+D90+D47</f>
        <v>2653721.8163900003</v>
      </c>
      <c r="E91" s="76">
        <f>+E90+E47</f>
        <v>3708051.3622000003</v>
      </c>
      <c r="F91" s="42"/>
    </row>
    <row r="92" spans="1:6" ht="18" customHeight="1" x14ac:dyDescent="0.25">
      <c r="A92" s="84"/>
      <c r="B92" s="85"/>
      <c r="C92" s="86"/>
      <c r="D92" s="87" t="s">
        <v>172</v>
      </c>
      <c r="E92" s="87" t="s">
        <v>172</v>
      </c>
      <c r="F92" s="41"/>
    </row>
    <row r="93" spans="1:6" ht="18" customHeight="1" x14ac:dyDescent="0.25">
      <c r="A93" s="79" t="s">
        <v>173</v>
      </c>
      <c r="B93" s="50" t="s">
        <v>174</v>
      </c>
      <c r="C93" s="80"/>
      <c r="D93" s="81"/>
      <c r="E93" s="81"/>
      <c r="F93" s="41"/>
    </row>
    <row r="94" spans="1:6" ht="18" customHeight="1" x14ac:dyDescent="0.25">
      <c r="A94" s="77" t="s">
        <v>175</v>
      </c>
      <c r="B94" s="54" t="s">
        <v>176</v>
      </c>
      <c r="C94" s="78"/>
      <c r="D94" s="74"/>
      <c r="E94" s="74"/>
      <c r="F94" s="41"/>
    </row>
    <row r="95" spans="1:6" ht="18" customHeight="1" x14ac:dyDescent="0.25">
      <c r="A95" s="57" t="s">
        <v>177</v>
      </c>
      <c r="B95" s="58" t="s">
        <v>178</v>
      </c>
      <c r="C95" s="59" t="s">
        <v>179</v>
      </c>
      <c r="D95" s="60">
        <f>SUM(D96:D105)</f>
        <v>211536.34638</v>
      </c>
      <c r="E95" s="60">
        <f>SUM(E96:E105)</f>
        <v>143993.19164</v>
      </c>
      <c r="F95" s="42"/>
    </row>
    <row r="96" spans="1:6" ht="18" customHeight="1" x14ac:dyDescent="0.25">
      <c r="A96" s="66" t="s">
        <v>180</v>
      </c>
      <c r="B96" s="62" t="s">
        <v>181</v>
      </c>
      <c r="C96" s="63"/>
      <c r="D96" s="64">
        <f>49926537.34/1000</f>
        <v>49926.537340000003</v>
      </c>
      <c r="E96" s="64">
        <v>40191.491030000005</v>
      </c>
      <c r="F96" s="42"/>
    </row>
    <row r="97" spans="1:6" ht="18" customHeight="1" x14ac:dyDescent="0.25">
      <c r="A97" s="66" t="s">
        <v>182</v>
      </c>
      <c r="B97" s="62" t="s">
        <v>183</v>
      </c>
      <c r="C97" s="63"/>
      <c r="D97" s="64">
        <f>103511958.73/1000</f>
        <v>103511.95873</v>
      </c>
      <c r="E97" s="64">
        <v>103801.70061</v>
      </c>
      <c r="F97" s="42"/>
    </row>
    <row r="98" spans="1:6" ht="18" customHeight="1" x14ac:dyDescent="0.25">
      <c r="A98" s="66" t="s">
        <v>184</v>
      </c>
      <c r="B98" s="62" t="s">
        <v>185</v>
      </c>
      <c r="C98" s="63"/>
      <c r="D98" s="64">
        <f>54786230.18/1000</f>
        <v>54786.230179999999</v>
      </c>
      <c r="E98" s="64">
        <v>0</v>
      </c>
      <c r="F98" s="42"/>
    </row>
    <row r="99" spans="1:6" ht="18" customHeight="1" x14ac:dyDescent="0.25">
      <c r="A99" s="66" t="s">
        <v>186</v>
      </c>
      <c r="B99" s="62" t="s">
        <v>187</v>
      </c>
      <c r="C99" s="63"/>
      <c r="D99" s="64">
        <v>0</v>
      </c>
      <c r="E99" s="64">
        <v>0</v>
      </c>
      <c r="F99" s="42"/>
    </row>
    <row r="100" spans="1:6" ht="18" customHeight="1" x14ac:dyDescent="0.25">
      <c r="A100" s="66" t="s">
        <v>188</v>
      </c>
      <c r="B100" s="62" t="s">
        <v>189</v>
      </c>
      <c r="C100" s="63"/>
      <c r="D100" s="64">
        <v>3311.6201299999998</v>
      </c>
      <c r="E100" s="64">
        <v>0</v>
      </c>
      <c r="F100" s="42"/>
    </row>
    <row r="101" spans="1:6" ht="18" customHeight="1" x14ac:dyDescent="0.25">
      <c r="A101" s="66" t="s">
        <v>190</v>
      </c>
      <c r="B101" s="62" t="s">
        <v>191</v>
      </c>
      <c r="C101" s="63"/>
      <c r="D101" s="64">
        <v>0</v>
      </c>
      <c r="E101" s="64">
        <v>0</v>
      </c>
      <c r="F101" s="42"/>
    </row>
    <row r="102" spans="1:6" ht="18" customHeight="1" x14ac:dyDescent="0.25">
      <c r="A102" s="66" t="s">
        <v>192</v>
      </c>
      <c r="B102" s="62" t="s">
        <v>193</v>
      </c>
      <c r="C102" s="63"/>
      <c r="D102" s="64">
        <v>0</v>
      </c>
      <c r="E102" s="64">
        <v>0</v>
      </c>
      <c r="F102" s="42"/>
    </row>
    <row r="103" spans="1:6" ht="18" customHeight="1" x14ac:dyDescent="0.25">
      <c r="A103" s="66" t="s">
        <v>194</v>
      </c>
      <c r="B103" s="62" t="s">
        <v>195</v>
      </c>
      <c r="C103" s="63"/>
      <c r="D103" s="64">
        <v>0</v>
      </c>
      <c r="E103" s="64">
        <v>0</v>
      </c>
      <c r="F103" s="42"/>
    </row>
    <row r="104" spans="1:6" ht="18" customHeight="1" x14ac:dyDescent="0.25">
      <c r="A104" s="69" t="s">
        <v>196</v>
      </c>
      <c r="B104" s="62" t="s">
        <v>197</v>
      </c>
      <c r="C104" s="63"/>
      <c r="D104" s="64">
        <v>0</v>
      </c>
      <c r="E104" s="64">
        <v>0</v>
      </c>
      <c r="F104" s="42"/>
    </row>
    <row r="105" spans="1:6" ht="18" customHeight="1" x14ac:dyDescent="0.25">
      <c r="A105" s="66" t="s">
        <v>198</v>
      </c>
      <c r="B105" s="62" t="s">
        <v>199</v>
      </c>
      <c r="C105" s="63"/>
      <c r="D105" s="64">
        <v>0</v>
      </c>
      <c r="E105" s="64">
        <v>0</v>
      </c>
      <c r="F105" s="42"/>
    </row>
    <row r="106" spans="1:6" ht="18" customHeight="1" x14ac:dyDescent="0.25">
      <c r="A106" s="57" t="s">
        <v>200</v>
      </c>
      <c r="B106" s="58" t="s">
        <v>201</v>
      </c>
      <c r="C106" s="59" t="s">
        <v>202</v>
      </c>
      <c r="D106" s="60">
        <f>SUM(D107:D111)</f>
        <v>0</v>
      </c>
      <c r="E106" s="60">
        <f>SUM(E107:E111)</f>
        <v>0</v>
      </c>
      <c r="F106" s="42"/>
    </row>
    <row r="107" spans="1:6" ht="18" customHeight="1" x14ac:dyDescent="0.25">
      <c r="A107" s="66" t="s">
        <v>203</v>
      </c>
      <c r="B107" s="62" t="s">
        <v>204</v>
      </c>
      <c r="C107" s="63"/>
      <c r="D107" s="64">
        <v>0</v>
      </c>
      <c r="E107" s="64">
        <v>0</v>
      </c>
      <c r="F107" s="42"/>
    </row>
    <row r="108" spans="1:6" ht="18" customHeight="1" x14ac:dyDescent="0.25">
      <c r="A108" s="66" t="s">
        <v>205</v>
      </c>
      <c r="B108" s="62" t="s">
        <v>206</v>
      </c>
      <c r="C108" s="63"/>
      <c r="D108" s="64">
        <v>0</v>
      </c>
      <c r="E108" s="64">
        <v>0</v>
      </c>
      <c r="F108" s="42"/>
    </row>
    <row r="109" spans="1:6" ht="18" customHeight="1" x14ac:dyDescent="0.25">
      <c r="A109" s="66" t="s">
        <v>207</v>
      </c>
      <c r="B109" s="62" t="s">
        <v>208</v>
      </c>
      <c r="C109" s="63"/>
      <c r="D109" s="64">
        <v>0</v>
      </c>
      <c r="E109" s="64">
        <v>0</v>
      </c>
      <c r="F109" s="42"/>
    </row>
    <row r="110" spans="1:6" ht="18" customHeight="1" x14ac:dyDescent="0.25">
      <c r="A110" s="66" t="s">
        <v>209</v>
      </c>
      <c r="B110" s="62" t="s">
        <v>210</v>
      </c>
      <c r="C110" s="63"/>
      <c r="D110" s="64">
        <v>0</v>
      </c>
      <c r="E110" s="64">
        <v>0</v>
      </c>
      <c r="F110" s="42"/>
    </row>
    <row r="111" spans="1:6" ht="18" customHeight="1" x14ac:dyDescent="0.25">
      <c r="A111" s="66" t="s">
        <v>211</v>
      </c>
      <c r="B111" s="62" t="s">
        <v>212</v>
      </c>
      <c r="C111" s="63"/>
      <c r="D111" s="64">
        <v>0</v>
      </c>
      <c r="E111" s="64">
        <v>0</v>
      </c>
      <c r="F111" s="42"/>
    </row>
    <row r="112" spans="1:6" ht="18" customHeight="1" x14ac:dyDescent="0.25">
      <c r="A112" s="57" t="s">
        <v>213</v>
      </c>
      <c r="B112" s="58" t="s">
        <v>214</v>
      </c>
      <c r="C112" s="59" t="s">
        <v>215</v>
      </c>
      <c r="D112" s="60">
        <f>SUM(D113:D117)</f>
        <v>2336.4660699999999</v>
      </c>
      <c r="E112" s="60">
        <f>SUM(E113:E117)</f>
        <v>62557.575199999999</v>
      </c>
      <c r="F112" s="42"/>
    </row>
    <row r="113" spans="1:6" ht="18" customHeight="1" x14ac:dyDescent="0.25">
      <c r="A113" s="66" t="s">
        <v>216</v>
      </c>
      <c r="B113" s="62" t="s">
        <v>217</v>
      </c>
      <c r="C113" s="63"/>
      <c r="D113" s="64">
        <v>0</v>
      </c>
      <c r="E113" s="64">
        <v>0</v>
      </c>
      <c r="F113" s="42"/>
    </row>
    <row r="114" spans="1:6" ht="18" customHeight="1" x14ac:dyDescent="0.25">
      <c r="A114" s="66" t="s">
        <v>218</v>
      </c>
      <c r="B114" s="62" t="s">
        <v>219</v>
      </c>
      <c r="C114" s="63"/>
      <c r="D114" s="64">
        <v>0</v>
      </c>
      <c r="E114" s="64">
        <v>0</v>
      </c>
      <c r="F114" s="42"/>
    </row>
    <row r="115" spans="1:6" ht="18" customHeight="1" x14ac:dyDescent="0.25">
      <c r="A115" s="66" t="s">
        <v>220</v>
      </c>
      <c r="B115" s="62" t="s">
        <v>221</v>
      </c>
      <c r="C115" s="63"/>
      <c r="D115" s="64">
        <v>2336.4660699999999</v>
      </c>
      <c r="E115" s="64">
        <v>3664.2941900000001</v>
      </c>
      <c r="F115" s="42"/>
    </row>
    <row r="116" spans="1:6" ht="18" customHeight="1" x14ac:dyDescent="0.25">
      <c r="A116" s="66" t="s">
        <v>1689</v>
      </c>
      <c r="B116" s="62" t="s">
        <v>1690</v>
      </c>
      <c r="C116" s="63"/>
      <c r="D116" s="64">
        <v>0</v>
      </c>
      <c r="E116" s="64">
        <v>0</v>
      </c>
      <c r="F116" s="42"/>
    </row>
    <row r="117" spans="1:6" ht="18" customHeight="1" x14ac:dyDescent="0.25">
      <c r="A117" s="66" t="s">
        <v>222</v>
      </c>
      <c r="B117" s="62" t="s">
        <v>223</v>
      </c>
      <c r="C117" s="63"/>
      <c r="D117" s="64">
        <v>0</v>
      </c>
      <c r="E117" s="64">
        <v>58893.281009999999</v>
      </c>
      <c r="F117" s="42"/>
    </row>
    <row r="118" spans="1:6" ht="18" customHeight="1" x14ac:dyDescent="0.25">
      <c r="A118" s="57" t="s">
        <v>224</v>
      </c>
      <c r="B118" s="58" t="s">
        <v>225</v>
      </c>
      <c r="C118" s="59" t="s">
        <v>226</v>
      </c>
      <c r="D118" s="60">
        <f>SUM(D119:D120)</f>
        <v>0</v>
      </c>
      <c r="E118" s="60">
        <f>SUM(E119:E120)</f>
        <v>0</v>
      </c>
      <c r="F118" s="42"/>
    </row>
    <row r="119" spans="1:6" ht="18" customHeight="1" x14ac:dyDescent="0.25">
      <c r="A119" s="66" t="s">
        <v>227</v>
      </c>
      <c r="B119" s="62" t="s">
        <v>228</v>
      </c>
      <c r="C119" s="63"/>
      <c r="D119" s="64">
        <v>0</v>
      </c>
      <c r="E119" s="64">
        <v>0</v>
      </c>
      <c r="F119" s="42"/>
    </row>
    <row r="120" spans="1:6" ht="18" customHeight="1" x14ac:dyDescent="0.25">
      <c r="A120" s="66" t="s">
        <v>229</v>
      </c>
      <c r="B120" s="62" t="s">
        <v>230</v>
      </c>
      <c r="C120" s="63"/>
      <c r="D120" s="64">
        <v>0</v>
      </c>
      <c r="E120" s="64">
        <v>0</v>
      </c>
      <c r="F120" s="42"/>
    </row>
    <row r="121" spans="1:6" ht="18" customHeight="1" x14ac:dyDescent="0.25">
      <c r="A121" s="57" t="s">
        <v>231</v>
      </c>
      <c r="B121" s="58" t="s">
        <v>232</v>
      </c>
      <c r="C121" s="59" t="s">
        <v>233</v>
      </c>
      <c r="D121" s="60">
        <f>SUM(D122:D124)</f>
        <v>0</v>
      </c>
      <c r="E121" s="60">
        <f>SUM(E122:E124)</f>
        <v>664292.08270999999</v>
      </c>
      <c r="F121" s="42"/>
    </row>
    <row r="122" spans="1:6" ht="18" customHeight="1" x14ac:dyDescent="0.25">
      <c r="A122" s="66" t="s">
        <v>234</v>
      </c>
      <c r="B122" s="62" t="s">
        <v>235</v>
      </c>
      <c r="C122" s="63"/>
      <c r="D122" s="64">
        <v>0</v>
      </c>
      <c r="E122" s="64">
        <v>664292.08270999999</v>
      </c>
      <c r="F122" s="42"/>
    </row>
    <row r="123" spans="1:6" ht="18" customHeight="1" x14ac:dyDescent="0.25">
      <c r="A123" s="67" t="s">
        <v>236</v>
      </c>
      <c r="B123" s="62" t="s">
        <v>237</v>
      </c>
      <c r="C123" s="63"/>
      <c r="D123" s="64">
        <v>0</v>
      </c>
      <c r="E123" s="64">
        <v>0</v>
      </c>
      <c r="F123" s="42"/>
    </row>
    <row r="124" spans="1:6" ht="18" customHeight="1" x14ac:dyDescent="0.25">
      <c r="A124" s="66" t="s">
        <v>238</v>
      </c>
      <c r="B124" s="62" t="s">
        <v>239</v>
      </c>
      <c r="C124" s="63"/>
      <c r="D124" s="64">
        <v>0</v>
      </c>
      <c r="E124" s="64">
        <v>0</v>
      </c>
      <c r="F124" s="42"/>
    </row>
    <row r="125" spans="1:6" ht="18" customHeight="1" x14ac:dyDescent="0.25">
      <c r="A125" s="72"/>
      <c r="B125" s="73" t="s">
        <v>240</v>
      </c>
      <c r="C125" s="55"/>
      <c r="D125" s="74">
        <f>+D121+D118+D112+D106+D95</f>
        <v>213872.81245</v>
      </c>
      <c r="E125" s="74">
        <f>+E121+E118+E112+E106+E95</f>
        <v>870842.84954999993</v>
      </c>
      <c r="F125" s="42"/>
    </row>
    <row r="126" spans="1:6" ht="18" customHeight="1" x14ac:dyDescent="0.25">
      <c r="A126" s="84"/>
      <c r="B126" s="85"/>
      <c r="C126" s="86"/>
      <c r="D126" s="87"/>
      <c r="E126" s="87"/>
      <c r="F126" s="41"/>
    </row>
    <row r="127" spans="1:6" ht="18" customHeight="1" x14ac:dyDescent="0.25">
      <c r="A127" s="77" t="s">
        <v>241</v>
      </c>
      <c r="B127" s="54" t="s">
        <v>242</v>
      </c>
      <c r="C127" s="78"/>
      <c r="D127" s="74"/>
      <c r="E127" s="74"/>
      <c r="F127" s="41"/>
    </row>
    <row r="128" spans="1:6" ht="18" customHeight="1" x14ac:dyDescent="0.25">
      <c r="A128" s="57" t="s">
        <v>243</v>
      </c>
      <c r="B128" s="58" t="s">
        <v>244</v>
      </c>
      <c r="C128" s="59" t="s">
        <v>245</v>
      </c>
      <c r="D128" s="60">
        <f>SUM(D129:D135)</f>
        <v>21261.735000000001</v>
      </c>
      <c r="E128" s="60">
        <f>SUM(E129:E135)</f>
        <v>0</v>
      </c>
      <c r="F128" s="42"/>
    </row>
    <row r="129" spans="1:6" ht="18" customHeight="1" x14ac:dyDescent="0.25">
      <c r="A129" s="66" t="s">
        <v>246</v>
      </c>
      <c r="B129" s="62" t="s">
        <v>247</v>
      </c>
      <c r="C129" s="63"/>
      <c r="D129" s="64">
        <v>0</v>
      </c>
      <c r="E129" s="64">
        <v>0</v>
      </c>
      <c r="F129" s="42"/>
    </row>
    <row r="130" spans="1:6" ht="18" customHeight="1" x14ac:dyDescent="0.25">
      <c r="A130" s="66" t="s">
        <v>248</v>
      </c>
      <c r="B130" s="62" t="s">
        <v>249</v>
      </c>
      <c r="C130" s="63"/>
      <c r="D130" s="64">
        <v>0</v>
      </c>
      <c r="E130" s="64">
        <v>0</v>
      </c>
      <c r="F130" s="42"/>
    </row>
    <row r="131" spans="1:6" ht="18" customHeight="1" x14ac:dyDescent="0.25">
      <c r="A131" s="66" t="s">
        <v>250</v>
      </c>
      <c r="B131" s="62" t="s">
        <v>251</v>
      </c>
      <c r="C131" s="63"/>
      <c r="D131" s="64">
        <v>0</v>
      </c>
      <c r="E131" s="64">
        <v>0</v>
      </c>
      <c r="F131" s="42"/>
    </row>
    <row r="132" spans="1:6" ht="18" customHeight="1" x14ac:dyDescent="0.25">
      <c r="A132" s="66" t="s">
        <v>252</v>
      </c>
      <c r="B132" s="62" t="s">
        <v>253</v>
      </c>
      <c r="C132" s="63"/>
      <c r="D132" s="64">
        <v>0</v>
      </c>
      <c r="E132" s="64">
        <v>0</v>
      </c>
      <c r="F132" s="42"/>
    </row>
    <row r="133" spans="1:6" ht="18" customHeight="1" x14ac:dyDescent="0.25">
      <c r="A133" s="66" t="s">
        <v>254</v>
      </c>
      <c r="B133" s="62" t="s">
        <v>255</v>
      </c>
      <c r="C133" s="63"/>
      <c r="D133" s="64">
        <v>0</v>
      </c>
      <c r="E133" s="64">
        <v>0</v>
      </c>
      <c r="F133" s="42"/>
    </row>
    <row r="134" spans="1:6" ht="18" customHeight="1" x14ac:dyDescent="0.25">
      <c r="A134" s="66" t="s">
        <v>256</v>
      </c>
      <c r="B134" s="62" t="s">
        <v>257</v>
      </c>
      <c r="C134" s="63"/>
      <c r="D134" s="64">
        <v>0</v>
      </c>
      <c r="E134" s="64">
        <v>0</v>
      </c>
      <c r="F134" s="42"/>
    </row>
    <row r="135" spans="1:6" ht="18" customHeight="1" x14ac:dyDescent="0.25">
      <c r="A135" s="66" t="s">
        <v>258</v>
      </c>
      <c r="B135" s="62" t="s">
        <v>259</v>
      </c>
      <c r="C135" s="63"/>
      <c r="D135" s="64">
        <v>21261.735000000001</v>
      </c>
      <c r="E135" s="64">
        <v>0</v>
      </c>
      <c r="F135" s="42"/>
    </row>
    <row r="136" spans="1:6" ht="18" customHeight="1" x14ac:dyDescent="0.25">
      <c r="A136" s="57" t="s">
        <v>260</v>
      </c>
      <c r="B136" s="58" t="s">
        <v>261</v>
      </c>
      <c r="C136" s="59" t="s">
        <v>262</v>
      </c>
      <c r="D136" s="60">
        <f>SUM(D137:D139)</f>
        <v>0</v>
      </c>
      <c r="E136" s="60">
        <f>SUM(E137:E139)</f>
        <v>0</v>
      </c>
      <c r="F136" s="42"/>
    </row>
    <row r="137" spans="1:6" ht="18" customHeight="1" x14ac:dyDescent="0.25">
      <c r="A137" s="66" t="s">
        <v>263</v>
      </c>
      <c r="B137" s="62" t="s">
        <v>264</v>
      </c>
      <c r="C137" s="63"/>
      <c r="D137" s="64">
        <v>0</v>
      </c>
      <c r="E137" s="64">
        <v>0</v>
      </c>
      <c r="F137" s="42"/>
    </row>
    <row r="138" spans="1:6" ht="18" customHeight="1" x14ac:dyDescent="0.25">
      <c r="A138" s="66" t="s">
        <v>265</v>
      </c>
      <c r="B138" s="62" t="s">
        <v>266</v>
      </c>
      <c r="C138" s="63"/>
      <c r="D138" s="64">
        <v>0</v>
      </c>
      <c r="E138" s="64">
        <v>0</v>
      </c>
      <c r="F138" s="42"/>
    </row>
    <row r="139" spans="1:6" ht="18" customHeight="1" x14ac:dyDescent="0.25">
      <c r="A139" s="66" t="s">
        <v>267</v>
      </c>
      <c r="B139" s="62" t="s">
        <v>268</v>
      </c>
      <c r="C139" s="63"/>
      <c r="D139" s="64">
        <v>0</v>
      </c>
      <c r="E139" s="64">
        <v>0</v>
      </c>
      <c r="F139" s="42"/>
    </row>
    <row r="140" spans="1:6" ht="18" customHeight="1" x14ac:dyDescent="0.25">
      <c r="A140" s="57" t="s">
        <v>269</v>
      </c>
      <c r="B140" s="58" t="s">
        <v>214</v>
      </c>
      <c r="C140" s="59" t="s">
        <v>270</v>
      </c>
      <c r="D140" s="60">
        <f>SUM(D141:D142)</f>
        <v>0</v>
      </c>
      <c r="E140" s="60">
        <f>SUM(E141:E142)</f>
        <v>0</v>
      </c>
      <c r="F140" s="42"/>
    </row>
    <row r="141" spans="1:6" ht="18" customHeight="1" x14ac:dyDescent="0.25">
      <c r="A141" s="66" t="s">
        <v>271</v>
      </c>
      <c r="B141" s="62" t="s">
        <v>217</v>
      </c>
      <c r="C141" s="63"/>
      <c r="D141" s="64">
        <v>0</v>
      </c>
      <c r="E141" s="64">
        <v>0</v>
      </c>
      <c r="F141" s="42"/>
    </row>
    <row r="142" spans="1:6" ht="18" customHeight="1" x14ac:dyDescent="0.25">
      <c r="A142" s="66" t="s">
        <v>272</v>
      </c>
      <c r="B142" s="62" t="s">
        <v>223</v>
      </c>
      <c r="C142" s="63"/>
      <c r="D142" s="64">
        <v>0</v>
      </c>
      <c r="E142" s="64">
        <v>0</v>
      </c>
      <c r="F142" s="42"/>
    </row>
    <row r="143" spans="1:6" ht="18" customHeight="1" x14ac:dyDescent="0.25">
      <c r="A143" s="57" t="s">
        <v>273</v>
      </c>
      <c r="B143" s="58" t="s">
        <v>274</v>
      </c>
      <c r="C143" s="59" t="s">
        <v>275</v>
      </c>
      <c r="D143" s="60">
        <f>SUM(D144:D145)</f>
        <v>0</v>
      </c>
      <c r="E143" s="60">
        <f>SUM(E144:E145)</f>
        <v>0</v>
      </c>
      <c r="F143" s="42"/>
    </row>
    <row r="144" spans="1:6" ht="18" customHeight="1" x14ac:dyDescent="0.25">
      <c r="A144" s="66" t="s">
        <v>276</v>
      </c>
      <c r="B144" s="62" t="s">
        <v>277</v>
      </c>
      <c r="C144" s="63"/>
      <c r="D144" s="64">
        <v>0</v>
      </c>
      <c r="E144" s="64">
        <v>0</v>
      </c>
      <c r="F144" s="42"/>
    </row>
    <row r="145" spans="1:6" ht="18" customHeight="1" x14ac:dyDescent="0.25">
      <c r="A145" s="66" t="s">
        <v>278</v>
      </c>
      <c r="B145" s="62" t="s">
        <v>279</v>
      </c>
      <c r="C145" s="63"/>
      <c r="D145" s="64">
        <v>0</v>
      </c>
      <c r="E145" s="64">
        <v>0</v>
      </c>
      <c r="F145" s="42"/>
    </row>
    <row r="146" spans="1:6" ht="18" customHeight="1" x14ac:dyDescent="0.25">
      <c r="A146" s="57" t="s">
        <v>280</v>
      </c>
      <c r="B146" s="58" t="s">
        <v>281</v>
      </c>
      <c r="C146" s="59" t="s">
        <v>282</v>
      </c>
      <c r="D146" s="60">
        <f>SUM(D147:D149)</f>
        <v>0</v>
      </c>
      <c r="E146" s="60">
        <f>SUM(E147:E149)</f>
        <v>0</v>
      </c>
      <c r="F146" s="42"/>
    </row>
    <row r="147" spans="1:6" ht="18" customHeight="1" x14ac:dyDescent="0.25">
      <c r="A147" s="66" t="s">
        <v>283</v>
      </c>
      <c r="B147" s="62" t="s">
        <v>284</v>
      </c>
      <c r="C147" s="63"/>
      <c r="D147" s="64">
        <v>0</v>
      </c>
      <c r="E147" s="64">
        <v>0</v>
      </c>
      <c r="F147" s="42"/>
    </row>
    <row r="148" spans="1:6" ht="18" customHeight="1" x14ac:dyDescent="0.25">
      <c r="A148" s="67" t="s">
        <v>285</v>
      </c>
      <c r="B148" s="62" t="s">
        <v>286</v>
      </c>
      <c r="C148" s="63"/>
      <c r="D148" s="64">
        <v>0</v>
      </c>
      <c r="E148" s="64">
        <v>0</v>
      </c>
      <c r="F148" s="42"/>
    </row>
    <row r="149" spans="1:6" ht="18" customHeight="1" x14ac:dyDescent="0.25">
      <c r="A149" s="66" t="s">
        <v>287</v>
      </c>
      <c r="B149" s="62" t="s">
        <v>288</v>
      </c>
      <c r="C149" s="63"/>
      <c r="D149" s="64">
        <v>0</v>
      </c>
      <c r="E149" s="64">
        <v>0</v>
      </c>
      <c r="F149" s="42"/>
    </row>
    <row r="150" spans="1:6" ht="18" customHeight="1" x14ac:dyDescent="0.25">
      <c r="A150" s="72"/>
      <c r="B150" s="73" t="s">
        <v>289</v>
      </c>
      <c r="C150" s="55"/>
      <c r="D150" s="74">
        <f>+D146+D143+D140+D136+D128</f>
        <v>21261.735000000001</v>
      </c>
      <c r="E150" s="74">
        <f>+E146+E143+E140+E136+E128</f>
        <v>0</v>
      </c>
      <c r="F150" s="42"/>
    </row>
    <row r="151" spans="1:6" ht="18" customHeight="1" x14ac:dyDescent="0.25">
      <c r="A151" s="75"/>
      <c r="B151" s="50" t="s">
        <v>290</v>
      </c>
      <c r="C151" s="51"/>
      <c r="D151" s="76">
        <f>+D150+D125</f>
        <v>235134.54745000001</v>
      </c>
      <c r="E151" s="76">
        <f>+E150+E125</f>
        <v>870842.84954999993</v>
      </c>
      <c r="F151" s="42"/>
    </row>
    <row r="152" spans="1:6" ht="18" customHeight="1" x14ac:dyDescent="0.25">
      <c r="A152" s="84"/>
      <c r="B152" s="85"/>
      <c r="C152" s="86"/>
      <c r="D152" s="87"/>
      <c r="E152" s="87"/>
      <c r="F152" s="45"/>
    </row>
    <row r="153" spans="1:6" ht="18" customHeight="1" x14ac:dyDescent="0.25">
      <c r="A153" s="79" t="s">
        <v>291</v>
      </c>
      <c r="B153" s="50" t="s">
        <v>292</v>
      </c>
      <c r="C153" s="80"/>
      <c r="D153" s="81"/>
      <c r="E153" s="81"/>
      <c r="F153" s="41"/>
    </row>
    <row r="154" spans="1:6" ht="18" customHeight="1" x14ac:dyDescent="0.25">
      <c r="A154" s="77" t="s">
        <v>293</v>
      </c>
      <c r="B154" s="54" t="s">
        <v>294</v>
      </c>
      <c r="C154" s="78"/>
      <c r="D154" s="74"/>
      <c r="E154" s="74"/>
      <c r="F154" s="41"/>
    </row>
    <row r="155" spans="1:6" ht="18" customHeight="1" x14ac:dyDescent="0.25">
      <c r="A155" s="57" t="s">
        <v>295</v>
      </c>
      <c r="B155" s="58" t="s">
        <v>296</v>
      </c>
      <c r="C155" s="59" t="s">
        <v>297</v>
      </c>
      <c r="D155" s="60">
        <f>SUM(D156:D157)</f>
        <v>800</v>
      </c>
      <c r="E155" s="60">
        <f>SUM(E156:E157)</f>
        <v>800</v>
      </c>
      <c r="F155" s="42"/>
    </row>
    <row r="156" spans="1:6" ht="18" customHeight="1" x14ac:dyDescent="0.25">
      <c r="A156" s="66" t="s">
        <v>298</v>
      </c>
      <c r="B156" s="62" t="s">
        <v>299</v>
      </c>
      <c r="C156" s="63"/>
      <c r="D156" s="64">
        <v>78.022109999999998</v>
      </c>
      <c r="E156" s="64">
        <v>78.022109999999998</v>
      </c>
      <c r="F156" s="42"/>
    </row>
    <row r="157" spans="1:6" ht="18" customHeight="1" x14ac:dyDescent="0.25">
      <c r="A157" s="66" t="s">
        <v>300</v>
      </c>
      <c r="B157" s="62" t="s">
        <v>301</v>
      </c>
      <c r="C157" s="63"/>
      <c r="D157" s="64">
        <v>721.97789</v>
      </c>
      <c r="E157" s="64">
        <v>721.97789</v>
      </c>
      <c r="F157" s="42"/>
    </row>
    <row r="158" spans="1:6" ht="18" customHeight="1" x14ac:dyDescent="0.25">
      <c r="A158" s="57" t="s">
        <v>302</v>
      </c>
      <c r="B158" s="58" t="s">
        <v>303</v>
      </c>
      <c r="C158" s="59" t="s">
        <v>304</v>
      </c>
      <c r="D158" s="60">
        <f>SUM(D159:D160)</f>
        <v>0</v>
      </c>
      <c r="E158" s="60">
        <f>SUM(E159:E160)</f>
        <v>0</v>
      </c>
      <c r="F158" s="42"/>
    </row>
    <row r="159" spans="1:6" ht="18" customHeight="1" x14ac:dyDescent="0.25">
      <c r="A159" s="66" t="s">
        <v>305</v>
      </c>
      <c r="B159" s="62" t="s">
        <v>306</v>
      </c>
      <c r="C159" s="63"/>
      <c r="D159" s="64">
        <v>0</v>
      </c>
      <c r="E159" s="64">
        <v>0</v>
      </c>
      <c r="F159" s="42"/>
    </row>
    <row r="160" spans="1:6" ht="18" customHeight="1" x14ac:dyDescent="0.25">
      <c r="A160" s="66" t="s">
        <v>307</v>
      </c>
      <c r="B160" s="62" t="s">
        <v>308</v>
      </c>
      <c r="C160" s="63"/>
      <c r="D160" s="64">
        <v>0</v>
      </c>
      <c r="E160" s="64">
        <v>0</v>
      </c>
      <c r="F160" s="42"/>
    </row>
    <row r="161" spans="1:6" ht="18" customHeight="1" x14ac:dyDescent="0.25">
      <c r="A161" s="57" t="s">
        <v>309</v>
      </c>
      <c r="B161" s="58" t="s">
        <v>310</v>
      </c>
      <c r="C161" s="59" t="s">
        <v>311</v>
      </c>
      <c r="D161" s="60">
        <f>SUM(D162:D163)</f>
        <v>476316.76169000001</v>
      </c>
      <c r="E161" s="60">
        <f>SUM(E162:E163)</f>
        <v>488138.17502999998</v>
      </c>
      <c r="F161" s="42"/>
    </row>
    <row r="162" spans="1:6" ht="18" customHeight="1" x14ac:dyDescent="0.25">
      <c r="A162" s="66" t="s">
        <v>312</v>
      </c>
      <c r="B162" s="62" t="s">
        <v>313</v>
      </c>
      <c r="C162" s="63"/>
      <c r="D162" s="64">
        <v>476316.76169000001</v>
      </c>
      <c r="E162" s="64">
        <v>488138.17502999998</v>
      </c>
      <c r="F162" s="42"/>
    </row>
    <row r="163" spans="1:6" ht="18" customHeight="1" x14ac:dyDescent="0.25">
      <c r="A163" s="66" t="s">
        <v>314</v>
      </c>
      <c r="B163" s="62" t="s">
        <v>315</v>
      </c>
      <c r="C163" s="63"/>
      <c r="D163" s="64">
        <v>0</v>
      </c>
      <c r="E163" s="64">
        <v>0</v>
      </c>
      <c r="F163" s="42"/>
    </row>
    <row r="164" spans="1:6" ht="18" customHeight="1" x14ac:dyDescent="0.25">
      <c r="A164" s="57" t="s">
        <v>316</v>
      </c>
      <c r="B164" s="58" t="s">
        <v>317</v>
      </c>
      <c r="C164" s="59" t="s">
        <v>318</v>
      </c>
      <c r="D164" s="60">
        <f>SUM(D165:D168)</f>
        <v>0</v>
      </c>
      <c r="E164" s="60">
        <f>SUM(E165:E168)</f>
        <v>0</v>
      </c>
      <c r="F164" s="42"/>
    </row>
    <row r="165" spans="1:6" ht="18" customHeight="1" x14ac:dyDescent="0.25">
      <c r="A165" s="66" t="s">
        <v>319</v>
      </c>
      <c r="B165" s="62" t="s">
        <v>320</v>
      </c>
      <c r="C165" s="63"/>
      <c r="D165" s="64">
        <v>0</v>
      </c>
      <c r="E165" s="64">
        <v>0</v>
      </c>
      <c r="F165" s="42"/>
    </row>
    <row r="166" spans="1:6" ht="18" customHeight="1" x14ac:dyDescent="0.25">
      <c r="A166" s="66" t="s">
        <v>321</v>
      </c>
      <c r="B166" s="62" t="s">
        <v>322</v>
      </c>
      <c r="C166" s="63"/>
      <c r="D166" s="64">
        <v>0</v>
      </c>
      <c r="E166" s="64">
        <v>0</v>
      </c>
      <c r="F166" s="42"/>
    </row>
    <row r="167" spans="1:6" ht="18" customHeight="1" x14ac:dyDescent="0.25">
      <c r="A167" s="66" t="s">
        <v>323</v>
      </c>
      <c r="B167" s="62" t="s">
        <v>324</v>
      </c>
      <c r="C167" s="63"/>
      <c r="D167" s="64">
        <v>0</v>
      </c>
      <c r="E167" s="64">
        <v>0</v>
      </c>
      <c r="F167" s="42"/>
    </row>
    <row r="168" spans="1:6" ht="18" customHeight="1" x14ac:dyDescent="0.25">
      <c r="A168" s="66" t="s">
        <v>325</v>
      </c>
      <c r="B168" s="62" t="s">
        <v>326</v>
      </c>
      <c r="C168" s="63"/>
      <c r="D168" s="64">
        <v>0</v>
      </c>
      <c r="E168" s="64">
        <v>0</v>
      </c>
      <c r="F168" s="42"/>
    </row>
    <row r="169" spans="1:6" ht="18" customHeight="1" x14ac:dyDescent="0.25">
      <c r="A169" s="57" t="s">
        <v>327</v>
      </c>
      <c r="B169" s="58" t="s">
        <v>328</v>
      </c>
      <c r="C169" s="59" t="s">
        <v>329</v>
      </c>
      <c r="D169" s="60">
        <f>SUM(D170:D171)</f>
        <v>1941470.5080499998</v>
      </c>
      <c r="E169" s="60">
        <f>SUM(E170:E171)</f>
        <v>2348270.3376199999</v>
      </c>
      <c r="F169" s="42"/>
    </row>
    <row r="170" spans="1:6" ht="18" customHeight="1" x14ac:dyDescent="0.25">
      <c r="A170" s="66" t="s">
        <v>330</v>
      </c>
      <c r="B170" s="62" t="s">
        <v>331</v>
      </c>
      <c r="C170" s="63"/>
      <c r="D170" s="64">
        <v>1877963.3451799999</v>
      </c>
      <c r="E170" s="64">
        <v>2166130.40325</v>
      </c>
      <c r="F170" s="42"/>
    </row>
    <row r="171" spans="1:6" ht="18" customHeight="1" x14ac:dyDescent="0.25">
      <c r="A171" s="66" t="s">
        <v>332</v>
      </c>
      <c r="B171" s="62" t="s">
        <v>333</v>
      </c>
      <c r="C171" s="63"/>
      <c r="D171" s="64">
        <v>63507.162869999767</v>
      </c>
      <c r="E171" s="64">
        <v>182139.93437000003</v>
      </c>
      <c r="F171" s="42"/>
    </row>
    <row r="172" spans="1:6" ht="18" customHeight="1" x14ac:dyDescent="0.25">
      <c r="A172" s="65" t="s">
        <v>334</v>
      </c>
      <c r="B172" s="70" t="s">
        <v>335</v>
      </c>
      <c r="C172" s="63"/>
      <c r="D172" s="64"/>
      <c r="E172" s="64"/>
      <c r="F172" s="45"/>
    </row>
    <row r="173" spans="1:6" ht="18" customHeight="1" x14ac:dyDescent="0.25">
      <c r="A173" s="57" t="s">
        <v>336</v>
      </c>
      <c r="B173" s="58" t="s">
        <v>337</v>
      </c>
      <c r="C173" s="59" t="s">
        <v>338</v>
      </c>
      <c r="D173" s="60">
        <f>SUM(D174:D175)</f>
        <v>0</v>
      </c>
      <c r="E173" s="60">
        <f>SUM(E174:E175)</f>
        <v>0</v>
      </c>
      <c r="F173" s="42"/>
    </row>
    <row r="174" spans="1:6" ht="27" customHeight="1" x14ac:dyDescent="0.25">
      <c r="A174" s="66" t="s">
        <v>339</v>
      </c>
      <c r="B174" s="62" t="s">
        <v>340</v>
      </c>
      <c r="C174" s="63"/>
      <c r="D174" s="64">
        <v>0</v>
      </c>
      <c r="E174" s="64">
        <v>0</v>
      </c>
      <c r="F174" s="42"/>
    </row>
    <row r="175" spans="1:6" ht="27" customHeight="1" x14ac:dyDescent="0.25">
      <c r="A175" s="66" t="s">
        <v>341</v>
      </c>
      <c r="B175" s="62" t="s">
        <v>342</v>
      </c>
      <c r="C175" s="63"/>
      <c r="D175" s="64">
        <v>0</v>
      </c>
      <c r="E175" s="64">
        <v>0</v>
      </c>
      <c r="F175" s="42"/>
    </row>
    <row r="176" spans="1:6" ht="18" customHeight="1" x14ac:dyDescent="0.25">
      <c r="A176" s="57" t="s">
        <v>343</v>
      </c>
      <c r="B176" s="58" t="s">
        <v>344</v>
      </c>
      <c r="C176" s="59" t="s">
        <v>345</v>
      </c>
      <c r="D176" s="60">
        <f>SUM(D177:D180)</f>
        <v>0</v>
      </c>
      <c r="E176" s="60">
        <f>SUM(E177:E180)</f>
        <v>0</v>
      </c>
      <c r="F176" s="42"/>
    </row>
    <row r="177" spans="1:6" ht="18" customHeight="1" x14ac:dyDescent="0.25">
      <c r="A177" s="66" t="s">
        <v>346</v>
      </c>
      <c r="B177" s="62" t="s">
        <v>347</v>
      </c>
      <c r="C177" s="63"/>
      <c r="D177" s="64">
        <v>0</v>
      </c>
      <c r="E177" s="64">
        <v>0</v>
      </c>
      <c r="F177" s="42"/>
    </row>
    <row r="178" spans="1:6" ht="18" customHeight="1" x14ac:dyDescent="0.25">
      <c r="A178" s="66" t="s">
        <v>348</v>
      </c>
      <c r="B178" s="62" t="s">
        <v>349</v>
      </c>
      <c r="C178" s="63"/>
      <c r="D178" s="64">
        <v>0</v>
      </c>
      <c r="E178" s="64">
        <v>0</v>
      </c>
      <c r="F178" s="42"/>
    </row>
    <row r="179" spans="1:6" ht="18" customHeight="1" x14ac:dyDescent="0.25">
      <c r="A179" s="66" t="s">
        <v>350</v>
      </c>
      <c r="B179" s="62" t="s">
        <v>351</v>
      </c>
      <c r="C179" s="63"/>
      <c r="D179" s="64">
        <v>0</v>
      </c>
      <c r="E179" s="64">
        <v>0</v>
      </c>
      <c r="F179" s="42"/>
    </row>
    <row r="180" spans="1:6" ht="18" customHeight="1" x14ac:dyDescent="0.25">
      <c r="A180" s="66" t="s">
        <v>352</v>
      </c>
      <c r="B180" s="62" t="s">
        <v>353</v>
      </c>
      <c r="C180" s="63"/>
      <c r="D180" s="64">
        <v>0</v>
      </c>
      <c r="E180" s="64">
        <v>0</v>
      </c>
      <c r="F180" s="42"/>
    </row>
    <row r="181" spans="1:6" ht="18" customHeight="1" x14ac:dyDescent="0.25">
      <c r="A181" s="77"/>
      <c r="B181" s="54" t="s">
        <v>354</v>
      </c>
      <c r="C181" s="78"/>
      <c r="D181" s="74">
        <f>+D176+D173+D169+D164+D161+D158+D155</f>
        <v>2418587.2697399999</v>
      </c>
      <c r="E181" s="74">
        <f>+E176+E173+E169+E164+E161+E158+E155</f>
        <v>2837208.5126499999</v>
      </c>
      <c r="F181" s="41"/>
    </row>
    <row r="182" spans="1:6" ht="18" customHeight="1" x14ac:dyDescent="0.25">
      <c r="A182" s="75"/>
      <c r="B182" s="50" t="s">
        <v>355</v>
      </c>
      <c r="C182" s="51"/>
      <c r="D182" s="76">
        <f>+D181+D151</f>
        <v>2653721.8171899999</v>
      </c>
      <c r="E182" s="76">
        <f>+E181+E151</f>
        <v>3708051.3621999999</v>
      </c>
      <c r="F182" s="42"/>
    </row>
    <row r="183" spans="1:6" ht="18" customHeight="1" x14ac:dyDescent="0.25">
      <c r="B183" s="46"/>
      <c r="C183" s="43"/>
      <c r="D183" s="47">
        <f>+D182-D91</f>
        <v>7.9999957233667374E-4</v>
      </c>
      <c r="E183" s="47">
        <f>+E182-E91</f>
        <v>0</v>
      </c>
    </row>
    <row r="184" spans="1:6" ht="18" customHeight="1" x14ac:dyDescent="0.25">
      <c r="C184" s="43"/>
    </row>
    <row r="185" spans="1:6" ht="18" customHeight="1" x14ac:dyDescent="0.25">
      <c r="B185" s="33"/>
      <c r="C185" s="82"/>
    </row>
    <row r="186" spans="1:6" ht="18" customHeight="1" x14ac:dyDescent="0.25">
      <c r="B186" s="33"/>
      <c r="C186" s="82"/>
    </row>
    <row r="187" spans="1:6" ht="18" customHeight="1" x14ac:dyDescent="0.25">
      <c r="B187" s="33"/>
      <c r="C187" s="82"/>
    </row>
    <row r="188" spans="1:6" ht="18" customHeight="1" x14ac:dyDescent="0.25">
      <c r="B188" s="83" t="s">
        <v>1576</v>
      </c>
      <c r="C188" s="14"/>
    </row>
    <row r="189" spans="1:6" ht="18" customHeight="1" x14ac:dyDescent="0.25">
      <c r="C189" s="43"/>
    </row>
    <row r="190" spans="1:6" ht="18" customHeight="1" x14ac:dyDescent="0.25">
      <c r="B190" s="33"/>
      <c r="C190" s="82"/>
    </row>
    <row r="191" spans="1:6" ht="18" customHeight="1" x14ac:dyDescent="0.25">
      <c r="B191" s="33"/>
      <c r="C191" s="82"/>
    </row>
    <row r="192" spans="1:6" ht="18" customHeight="1" x14ac:dyDescent="0.25">
      <c r="B192" s="33"/>
      <c r="C192" s="82"/>
    </row>
    <row r="193" spans="2:3" ht="18" customHeight="1" x14ac:dyDescent="0.25">
      <c r="B193" s="83" t="s">
        <v>1577</v>
      </c>
      <c r="C193" s="14"/>
    </row>
    <row r="194" spans="2:3" ht="18" customHeight="1" x14ac:dyDescent="0.25">
      <c r="C194" s="43"/>
    </row>
    <row r="195" spans="2:3" ht="18" customHeight="1" x14ac:dyDescent="0.25">
      <c r="B195" s="33"/>
      <c r="C195" s="43"/>
    </row>
    <row r="196" spans="2:3" ht="18" customHeight="1" x14ac:dyDescent="0.25">
      <c r="B196" s="33"/>
      <c r="C196" s="43"/>
    </row>
    <row r="197" spans="2:3" ht="18" customHeight="1" x14ac:dyDescent="0.25">
      <c r="B197" s="33"/>
      <c r="C197" s="43"/>
    </row>
    <row r="198" spans="2:3" ht="18" customHeight="1" x14ac:dyDescent="0.25">
      <c r="B198" s="83" t="s">
        <v>1578</v>
      </c>
      <c r="C198" s="43"/>
    </row>
    <row r="199" spans="2:3" ht="18" customHeight="1" x14ac:dyDescent="0.25">
      <c r="C199" s="43"/>
    </row>
    <row r="200" spans="2:3" ht="18" customHeight="1" x14ac:dyDescent="0.25">
      <c r="C200" s="43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0866141732283472" right="0.70866141732283472" top="0.74803149606299213" bottom="0.74803149606299213" header="0.31496062992125984" footer="0.31496062992125984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zoomScaleNormal="100" zoomScaleSheetLayoutView="100" workbookViewId="0">
      <selection activeCell="D13" sqref="D13"/>
    </sheetView>
  </sheetViews>
  <sheetFormatPr baseColWidth="10" defaultColWidth="11.42578125" defaultRowHeight="12.75" x14ac:dyDescent="0.25"/>
  <cols>
    <col min="1" max="1" width="15" style="36" customWidth="1"/>
    <col min="2" max="2" width="62.5703125" style="36" customWidth="1"/>
    <col min="3" max="3" width="10.140625" style="36" customWidth="1"/>
    <col min="4" max="4" width="18.140625" style="47" bestFit="1" customWidth="1"/>
    <col min="5" max="5" width="17.42578125" style="47" bestFit="1" customWidth="1"/>
    <col min="6" max="6" width="18" style="47" bestFit="1" customWidth="1"/>
    <col min="7" max="257" width="11.42578125" style="36"/>
    <col min="258" max="258" width="62.5703125" style="36" customWidth="1"/>
    <col min="259" max="261" width="11.42578125" style="36"/>
    <col min="262" max="262" width="14" style="36" customWidth="1"/>
    <col min="263" max="513" width="11.42578125" style="36"/>
    <col min="514" max="514" width="62.5703125" style="36" customWidth="1"/>
    <col min="515" max="517" width="11.42578125" style="36"/>
    <col min="518" max="518" width="14" style="36" customWidth="1"/>
    <col min="519" max="769" width="11.42578125" style="36"/>
    <col min="770" max="770" width="62.5703125" style="36" customWidth="1"/>
    <col min="771" max="773" width="11.42578125" style="36"/>
    <col min="774" max="774" width="14" style="36" customWidth="1"/>
    <col min="775" max="1025" width="11.42578125" style="36"/>
    <col min="1026" max="1026" width="62.5703125" style="36" customWidth="1"/>
    <col min="1027" max="1029" width="11.42578125" style="36"/>
    <col min="1030" max="1030" width="14" style="36" customWidth="1"/>
    <col min="1031" max="1281" width="11.42578125" style="36"/>
    <col min="1282" max="1282" width="62.5703125" style="36" customWidth="1"/>
    <col min="1283" max="1285" width="11.42578125" style="36"/>
    <col min="1286" max="1286" width="14" style="36" customWidth="1"/>
    <col min="1287" max="1537" width="11.42578125" style="36"/>
    <col min="1538" max="1538" width="62.5703125" style="36" customWidth="1"/>
    <col min="1539" max="1541" width="11.42578125" style="36"/>
    <col min="1542" max="1542" width="14" style="36" customWidth="1"/>
    <col min="1543" max="1793" width="11.42578125" style="36"/>
    <col min="1794" max="1794" width="62.5703125" style="36" customWidth="1"/>
    <col min="1795" max="1797" width="11.42578125" style="36"/>
    <col min="1798" max="1798" width="14" style="36" customWidth="1"/>
    <col min="1799" max="2049" width="11.42578125" style="36"/>
    <col min="2050" max="2050" width="62.5703125" style="36" customWidth="1"/>
    <col min="2051" max="2053" width="11.42578125" style="36"/>
    <col min="2054" max="2054" width="14" style="36" customWidth="1"/>
    <col min="2055" max="2305" width="11.42578125" style="36"/>
    <col min="2306" max="2306" width="62.5703125" style="36" customWidth="1"/>
    <col min="2307" max="2309" width="11.42578125" style="36"/>
    <col min="2310" max="2310" width="14" style="36" customWidth="1"/>
    <col min="2311" max="2561" width="11.42578125" style="36"/>
    <col min="2562" max="2562" width="62.5703125" style="36" customWidth="1"/>
    <col min="2563" max="2565" width="11.42578125" style="36"/>
    <col min="2566" max="2566" width="14" style="36" customWidth="1"/>
    <col min="2567" max="2817" width="11.42578125" style="36"/>
    <col min="2818" max="2818" width="62.5703125" style="36" customWidth="1"/>
    <col min="2819" max="2821" width="11.42578125" style="36"/>
    <col min="2822" max="2822" width="14" style="36" customWidth="1"/>
    <col min="2823" max="3073" width="11.42578125" style="36"/>
    <col min="3074" max="3074" width="62.5703125" style="36" customWidth="1"/>
    <col min="3075" max="3077" width="11.42578125" style="36"/>
    <col min="3078" max="3078" width="14" style="36" customWidth="1"/>
    <col min="3079" max="3329" width="11.42578125" style="36"/>
    <col min="3330" max="3330" width="62.5703125" style="36" customWidth="1"/>
    <col min="3331" max="3333" width="11.42578125" style="36"/>
    <col min="3334" max="3334" width="14" style="36" customWidth="1"/>
    <col min="3335" max="3585" width="11.42578125" style="36"/>
    <col min="3586" max="3586" width="62.5703125" style="36" customWidth="1"/>
    <col min="3587" max="3589" width="11.42578125" style="36"/>
    <col min="3590" max="3590" width="14" style="36" customWidth="1"/>
    <col min="3591" max="3841" width="11.42578125" style="36"/>
    <col min="3842" max="3842" width="62.5703125" style="36" customWidth="1"/>
    <col min="3843" max="3845" width="11.42578125" style="36"/>
    <col min="3846" max="3846" width="14" style="36" customWidth="1"/>
    <col min="3847" max="4097" width="11.42578125" style="36"/>
    <col min="4098" max="4098" width="62.5703125" style="36" customWidth="1"/>
    <col min="4099" max="4101" width="11.42578125" style="36"/>
    <col min="4102" max="4102" width="14" style="36" customWidth="1"/>
    <col min="4103" max="4353" width="11.42578125" style="36"/>
    <col min="4354" max="4354" width="62.5703125" style="36" customWidth="1"/>
    <col min="4355" max="4357" width="11.42578125" style="36"/>
    <col min="4358" max="4358" width="14" style="36" customWidth="1"/>
    <col min="4359" max="4609" width="11.42578125" style="36"/>
    <col min="4610" max="4610" width="62.5703125" style="36" customWidth="1"/>
    <col min="4611" max="4613" width="11.42578125" style="36"/>
    <col min="4614" max="4614" width="14" style="36" customWidth="1"/>
    <col min="4615" max="4865" width="11.42578125" style="36"/>
    <col min="4866" max="4866" width="62.5703125" style="36" customWidth="1"/>
    <col min="4867" max="4869" width="11.42578125" style="36"/>
    <col min="4870" max="4870" width="14" style="36" customWidth="1"/>
    <col min="4871" max="5121" width="11.42578125" style="36"/>
    <col min="5122" max="5122" width="62.5703125" style="36" customWidth="1"/>
    <col min="5123" max="5125" width="11.42578125" style="36"/>
    <col min="5126" max="5126" width="14" style="36" customWidth="1"/>
    <col min="5127" max="5377" width="11.42578125" style="36"/>
    <col min="5378" max="5378" width="62.5703125" style="36" customWidth="1"/>
    <col min="5379" max="5381" width="11.42578125" style="36"/>
    <col min="5382" max="5382" width="14" style="36" customWidth="1"/>
    <col min="5383" max="5633" width="11.42578125" style="36"/>
    <col min="5634" max="5634" width="62.5703125" style="36" customWidth="1"/>
    <col min="5635" max="5637" width="11.42578125" style="36"/>
    <col min="5638" max="5638" width="14" style="36" customWidth="1"/>
    <col min="5639" max="5889" width="11.42578125" style="36"/>
    <col min="5890" max="5890" width="62.5703125" style="36" customWidth="1"/>
    <col min="5891" max="5893" width="11.42578125" style="36"/>
    <col min="5894" max="5894" width="14" style="36" customWidth="1"/>
    <col min="5895" max="6145" width="11.42578125" style="36"/>
    <col min="6146" max="6146" width="62.5703125" style="36" customWidth="1"/>
    <col min="6147" max="6149" width="11.42578125" style="36"/>
    <col min="6150" max="6150" width="14" style="36" customWidth="1"/>
    <col min="6151" max="6401" width="11.42578125" style="36"/>
    <col min="6402" max="6402" width="62.5703125" style="36" customWidth="1"/>
    <col min="6403" max="6405" width="11.42578125" style="36"/>
    <col min="6406" max="6406" width="14" style="36" customWidth="1"/>
    <col min="6407" max="6657" width="11.42578125" style="36"/>
    <col min="6658" max="6658" width="62.5703125" style="36" customWidth="1"/>
    <col min="6659" max="6661" width="11.42578125" style="36"/>
    <col min="6662" max="6662" width="14" style="36" customWidth="1"/>
    <col min="6663" max="6913" width="11.42578125" style="36"/>
    <col min="6914" max="6914" width="62.5703125" style="36" customWidth="1"/>
    <col min="6915" max="6917" width="11.42578125" style="36"/>
    <col min="6918" max="6918" width="14" style="36" customWidth="1"/>
    <col min="6919" max="7169" width="11.42578125" style="36"/>
    <col min="7170" max="7170" width="62.5703125" style="36" customWidth="1"/>
    <col min="7171" max="7173" width="11.42578125" style="36"/>
    <col min="7174" max="7174" width="14" style="36" customWidth="1"/>
    <col min="7175" max="7425" width="11.42578125" style="36"/>
    <col min="7426" max="7426" width="62.5703125" style="36" customWidth="1"/>
    <col min="7427" max="7429" width="11.42578125" style="36"/>
    <col min="7430" max="7430" width="14" style="36" customWidth="1"/>
    <col min="7431" max="7681" width="11.42578125" style="36"/>
    <col min="7682" max="7682" width="62.5703125" style="36" customWidth="1"/>
    <col min="7683" max="7685" width="11.42578125" style="36"/>
    <col min="7686" max="7686" width="14" style="36" customWidth="1"/>
    <col min="7687" max="7937" width="11.42578125" style="36"/>
    <col min="7938" max="7938" width="62.5703125" style="36" customWidth="1"/>
    <col min="7939" max="7941" width="11.42578125" style="36"/>
    <col min="7942" max="7942" width="14" style="36" customWidth="1"/>
    <col min="7943" max="8193" width="11.42578125" style="36"/>
    <col min="8194" max="8194" width="62.5703125" style="36" customWidth="1"/>
    <col min="8195" max="8197" width="11.42578125" style="36"/>
    <col min="8198" max="8198" width="14" style="36" customWidth="1"/>
    <col min="8199" max="8449" width="11.42578125" style="36"/>
    <col min="8450" max="8450" width="62.5703125" style="36" customWidth="1"/>
    <col min="8451" max="8453" width="11.42578125" style="36"/>
    <col min="8454" max="8454" width="14" style="36" customWidth="1"/>
    <col min="8455" max="8705" width="11.42578125" style="36"/>
    <col min="8706" max="8706" width="62.5703125" style="36" customWidth="1"/>
    <col min="8707" max="8709" width="11.42578125" style="36"/>
    <col min="8710" max="8710" width="14" style="36" customWidth="1"/>
    <col min="8711" max="8961" width="11.42578125" style="36"/>
    <col min="8962" max="8962" width="62.5703125" style="36" customWidth="1"/>
    <col min="8963" max="8965" width="11.42578125" style="36"/>
    <col min="8966" max="8966" width="14" style="36" customWidth="1"/>
    <col min="8967" max="9217" width="11.42578125" style="36"/>
    <col min="9218" max="9218" width="62.5703125" style="36" customWidth="1"/>
    <col min="9219" max="9221" width="11.42578125" style="36"/>
    <col min="9222" max="9222" width="14" style="36" customWidth="1"/>
    <col min="9223" max="9473" width="11.42578125" style="36"/>
    <col min="9474" max="9474" width="62.5703125" style="36" customWidth="1"/>
    <col min="9475" max="9477" width="11.42578125" style="36"/>
    <col min="9478" max="9478" width="14" style="36" customWidth="1"/>
    <col min="9479" max="9729" width="11.42578125" style="36"/>
    <col min="9730" max="9730" width="62.5703125" style="36" customWidth="1"/>
    <col min="9731" max="9733" width="11.42578125" style="36"/>
    <col min="9734" max="9734" width="14" style="36" customWidth="1"/>
    <col min="9735" max="9985" width="11.42578125" style="36"/>
    <col min="9986" max="9986" width="62.5703125" style="36" customWidth="1"/>
    <col min="9987" max="9989" width="11.42578125" style="36"/>
    <col min="9990" max="9990" width="14" style="36" customWidth="1"/>
    <col min="9991" max="10241" width="11.42578125" style="36"/>
    <col min="10242" max="10242" width="62.5703125" style="36" customWidth="1"/>
    <col min="10243" max="10245" width="11.42578125" style="36"/>
    <col min="10246" max="10246" width="14" style="36" customWidth="1"/>
    <col min="10247" max="10497" width="11.42578125" style="36"/>
    <col min="10498" max="10498" width="62.5703125" style="36" customWidth="1"/>
    <col min="10499" max="10501" width="11.42578125" style="36"/>
    <col min="10502" max="10502" width="14" style="36" customWidth="1"/>
    <col min="10503" max="10753" width="11.42578125" style="36"/>
    <col min="10754" max="10754" width="62.5703125" style="36" customWidth="1"/>
    <col min="10755" max="10757" width="11.42578125" style="36"/>
    <col min="10758" max="10758" width="14" style="36" customWidth="1"/>
    <col min="10759" max="11009" width="11.42578125" style="36"/>
    <col min="11010" max="11010" width="62.5703125" style="36" customWidth="1"/>
    <col min="11011" max="11013" width="11.42578125" style="36"/>
    <col min="11014" max="11014" width="14" style="36" customWidth="1"/>
    <col min="11015" max="11265" width="11.42578125" style="36"/>
    <col min="11266" max="11266" width="62.5703125" style="36" customWidth="1"/>
    <col min="11267" max="11269" width="11.42578125" style="36"/>
    <col min="11270" max="11270" width="14" style="36" customWidth="1"/>
    <col min="11271" max="11521" width="11.42578125" style="36"/>
    <col min="11522" max="11522" width="62.5703125" style="36" customWidth="1"/>
    <col min="11523" max="11525" width="11.42578125" style="36"/>
    <col min="11526" max="11526" width="14" style="36" customWidth="1"/>
    <col min="11527" max="11777" width="11.42578125" style="36"/>
    <col min="11778" max="11778" width="62.5703125" style="36" customWidth="1"/>
    <col min="11779" max="11781" width="11.42578125" style="36"/>
    <col min="11782" max="11782" width="14" style="36" customWidth="1"/>
    <col min="11783" max="12033" width="11.42578125" style="36"/>
    <col min="12034" max="12034" width="62.5703125" style="36" customWidth="1"/>
    <col min="12035" max="12037" width="11.42578125" style="36"/>
    <col min="12038" max="12038" width="14" style="36" customWidth="1"/>
    <col min="12039" max="12289" width="11.42578125" style="36"/>
    <col min="12290" max="12290" width="62.5703125" style="36" customWidth="1"/>
    <col min="12291" max="12293" width="11.42578125" style="36"/>
    <col min="12294" max="12294" width="14" style="36" customWidth="1"/>
    <col min="12295" max="12545" width="11.42578125" style="36"/>
    <col min="12546" max="12546" width="62.5703125" style="36" customWidth="1"/>
    <col min="12547" max="12549" width="11.42578125" style="36"/>
    <col min="12550" max="12550" width="14" style="36" customWidth="1"/>
    <col min="12551" max="12801" width="11.42578125" style="36"/>
    <col min="12802" max="12802" width="62.5703125" style="36" customWidth="1"/>
    <col min="12803" max="12805" width="11.42578125" style="36"/>
    <col min="12806" max="12806" width="14" style="36" customWidth="1"/>
    <col min="12807" max="13057" width="11.42578125" style="36"/>
    <col min="13058" max="13058" width="62.5703125" style="36" customWidth="1"/>
    <col min="13059" max="13061" width="11.42578125" style="36"/>
    <col min="13062" max="13062" width="14" style="36" customWidth="1"/>
    <col min="13063" max="13313" width="11.42578125" style="36"/>
    <col min="13314" max="13314" width="62.5703125" style="36" customWidth="1"/>
    <col min="13315" max="13317" width="11.42578125" style="36"/>
    <col min="13318" max="13318" width="14" style="36" customWidth="1"/>
    <col min="13319" max="13569" width="11.42578125" style="36"/>
    <col min="13570" max="13570" width="62.5703125" style="36" customWidth="1"/>
    <col min="13571" max="13573" width="11.42578125" style="36"/>
    <col min="13574" max="13574" width="14" style="36" customWidth="1"/>
    <col min="13575" max="13825" width="11.42578125" style="36"/>
    <col min="13826" max="13826" width="62.5703125" style="36" customWidth="1"/>
    <col min="13827" max="13829" width="11.42578125" style="36"/>
    <col min="13830" max="13830" width="14" style="36" customWidth="1"/>
    <col min="13831" max="14081" width="11.42578125" style="36"/>
    <col min="14082" max="14082" width="62.5703125" style="36" customWidth="1"/>
    <col min="14083" max="14085" width="11.42578125" style="36"/>
    <col min="14086" max="14086" width="14" style="36" customWidth="1"/>
    <col min="14087" max="14337" width="11.42578125" style="36"/>
    <col min="14338" max="14338" width="62.5703125" style="36" customWidth="1"/>
    <col min="14339" max="14341" width="11.42578125" style="36"/>
    <col min="14342" max="14342" width="14" style="36" customWidth="1"/>
    <col min="14343" max="14593" width="11.42578125" style="36"/>
    <col min="14594" max="14594" width="62.5703125" style="36" customWidth="1"/>
    <col min="14595" max="14597" width="11.42578125" style="36"/>
    <col min="14598" max="14598" width="14" style="36" customWidth="1"/>
    <col min="14599" max="14849" width="11.42578125" style="36"/>
    <col min="14850" max="14850" width="62.5703125" style="36" customWidth="1"/>
    <col min="14851" max="14853" width="11.42578125" style="36"/>
    <col min="14854" max="14854" width="14" style="36" customWidth="1"/>
    <col min="14855" max="15105" width="11.42578125" style="36"/>
    <col min="15106" max="15106" width="62.5703125" style="36" customWidth="1"/>
    <col min="15107" max="15109" width="11.42578125" style="36"/>
    <col min="15110" max="15110" width="14" style="36" customWidth="1"/>
    <col min="15111" max="15361" width="11.42578125" style="36"/>
    <col min="15362" max="15362" width="62.5703125" style="36" customWidth="1"/>
    <col min="15363" max="15365" width="11.42578125" style="36"/>
    <col min="15366" max="15366" width="14" style="36" customWidth="1"/>
    <col min="15367" max="15617" width="11.42578125" style="36"/>
    <col min="15618" max="15618" width="62.5703125" style="36" customWidth="1"/>
    <col min="15619" max="15621" width="11.42578125" style="36"/>
    <col min="15622" max="15622" width="14" style="36" customWidth="1"/>
    <col min="15623" max="15873" width="11.42578125" style="36"/>
    <col min="15874" max="15874" width="62.5703125" style="36" customWidth="1"/>
    <col min="15875" max="15877" width="11.42578125" style="36"/>
    <col min="15878" max="15878" width="14" style="36" customWidth="1"/>
    <col min="15879" max="16129" width="11.42578125" style="36"/>
    <col min="16130" max="16130" width="62.5703125" style="36" customWidth="1"/>
    <col min="16131" max="16133" width="11.42578125" style="36"/>
    <col min="16134" max="16134" width="14" style="36" customWidth="1"/>
    <col min="16135" max="16384" width="11.42578125" style="36"/>
  </cols>
  <sheetData>
    <row r="1" spans="1:6" ht="18" customHeight="1" x14ac:dyDescent="0.25">
      <c r="A1" s="167" t="str">
        <f ca="1">Data!N1</f>
        <v xml:space="preserve">Promotora Costarricense Innovación e Investigación (PROMOTORA) </v>
      </c>
      <c r="B1" s="167"/>
      <c r="C1" s="167"/>
      <c r="D1" s="167"/>
      <c r="E1" s="167"/>
      <c r="F1" s="36"/>
    </row>
    <row r="2" spans="1:6" ht="18" customHeight="1" x14ac:dyDescent="0.25">
      <c r="A2" s="167" t="s">
        <v>375</v>
      </c>
      <c r="B2" s="167"/>
      <c r="C2" s="167"/>
      <c r="D2" s="167"/>
      <c r="E2" s="167"/>
      <c r="F2" s="37"/>
    </row>
    <row r="3" spans="1:6" ht="18" customHeight="1" x14ac:dyDescent="0.25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30 de Junio de 2024</v>
      </c>
      <c r="B3" s="167"/>
      <c r="C3" s="167"/>
      <c r="D3" s="167"/>
      <c r="E3" s="167"/>
      <c r="F3" s="36"/>
    </row>
    <row r="4" spans="1:6" ht="18" customHeight="1" x14ac:dyDescent="0.25">
      <c r="A4" s="168" t="s">
        <v>1579</v>
      </c>
      <c r="B4" s="168"/>
      <c r="C4" s="168"/>
      <c r="D4" s="168"/>
      <c r="E4" s="168"/>
      <c r="F4" s="36"/>
    </row>
    <row r="5" spans="1:6" ht="7.5" customHeight="1" x14ac:dyDescent="0.25">
      <c r="B5" s="35"/>
      <c r="C5" s="35"/>
      <c r="D5" s="94"/>
    </row>
    <row r="6" spans="1:6" s="110" customFormat="1" ht="24.75" customHeight="1" x14ac:dyDescent="0.25">
      <c r="A6" s="107" t="s">
        <v>1585</v>
      </c>
      <c r="B6" s="107" t="s">
        <v>1672</v>
      </c>
      <c r="C6" s="108" t="s">
        <v>1</v>
      </c>
      <c r="D6" s="107" t="str">
        <f ca="1">"Año "&amp;Data!C2</f>
        <v>Año 2024</v>
      </c>
      <c r="E6" s="107" t="str">
        <f ca="1">"Año "&amp;Data!C2-1</f>
        <v>Año 2023</v>
      </c>
      <c r="F6" s="109"/>
    </row>
    <row r="7" spans="1:6" ht="7.5" customHeight="1" x14ac:dyDescent="0.25">
      <c r="B7" s="35"/>
      <c r="C7" s="35"/>
      <c r="D7" s="94"/>
    </row>
    <row r="8" spans="1:6" s="97" customFormat="1" ht="18" customHeight="1" x14ac:dyDescent="0.25">
      <c r="A8" s="95" t="s">
        <v>376</v>
      </c>
      <c r="B8" s="50" t="s">
        <v>377</v>
      </c>
      <c r="C8" s="80"/>
      <c r="D8" s="81"/>
      <c r="E8" s="81"/>
      <c r="F8" s="96"/>
    </row>
    <row r="9" spans="1:6" s="97" customFormat="1" ht="18" customHeight="1" x14ac:dyDescent="0.25">
      <c r="A9" s="77" t="s">
        <v>378</v>
      </c>
      <c r="B9" s="54" t="s">
        <v>379</v>
      </c>
      <c r="C9" s="78"/>
      <c r="D9" s="74"/>
      <c r="E9" s="74"/>
      <c r="F9" s="96"/>
    </row>
    <row r="10" spans="1:6" ht="18" customHeight="1" x14ac:dyDescent="0.25">
      <c r="A10" s="57" t="s">
        <v>380</v>
      </c>
      <c r="B10" s="58" t="s">
        <v>381</v>
      </c>
      <c r="C10" s="59">
        <v>31</v>
      </c>
      <c r="D10" s="60">
        <f>SUM(D11:D14)</f>
        <v>0</v>
      </c>
      <c r="E10" s="60">
        <f>SUM(E11:E14)</f>
        <v>0</v>
      </c>
      <c r="F10" s="42"/>
    </row>
    <row r="11" spans="1:6" ht="18" customHeight="1" x14ac:dyDescent="0.25">
      <c r="A11" s="61" t="s">
        <v>382</v>
      </c>
      <c r="B11" s="62" t="s">
        <v>383</v>
      </c>
      <c r="C11" s="63"/>
      <c r="D11" s="64">
        <v>0</v>
      </c>
      <c r="E11" s="64">
        <v>0</v>
      </c>
      <c r="F11" s="42"/>
    </row>
    <row r="12" spans="1:6" ht="18" customHeight="1" x14ac:dyDescent="0.25">
      <c r="A12" s="61" t="s">
        <v>384</v>
      </c>
      <c r="B12" s="62" t="s">
        <v>385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61" t="s">
        <v>386</v>
      </c>
      <c r="B13" s="62" t="s">
        <v>387</v>
      </c>
      <c r="C13" s="63"/>
      <c r="D13" s="64">
        <v>0</v>
      </c>
      <c r="E13" s="64">
        <v>0</v>
      </c>
      <c r="F13" s="42"/>
    </row>
    <row r="14" spans="1:6" ht="18" customHeight="1" x14ac:dyDescent="0.25">
      <c r="A14" s="61" t="s">
        <v>388</v>
      </c>
      <c r="B14" s="62" t="s">
        <v>389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57" t="s">
        <v>390</v>
      </c>
      <c r="B15" s="58" t="s">
        <v>391</v>
      </c>
      <c r="C15" s="59" t="s">
        <v>392</v>
      </c>
      <c r="D15" s="60">
        <f>SUM(D16:D21)</f>
        <v>0</v>
      </c>
      <c r="E15" s="60">
        <f>SUM(E16:E21)</f>
        <v>0</v>
      </c>
      <c r="F15" s="42"/>
    </row>
    <row r="16" spans="1:6" ht="18" customHeight="1" x14ac:dyDescent="0.25">
      <c r="A16" s="66" t="s">
        <v>393</v>
      </c>
      <c r="B16" s="98" t="s">
        <v>394</v>
      </c>
      <c r="C16" s="63"/>
      <c r="D16" s="64">
        <v>0</v>
      </c>
      <c r="E16" s="64">
        <v>0</v>
      </c>
    </row>
    <row r="17" spans="1:6" ht="18" customHeight="1" x14ac:dyDescent="0.25">
      <c r="A17" s="66" t="s">
        <v>395</v>
      </c>
      <c r="B17" s="98" t="s">
        <v>396</v>
      </c>
      <c r="C17" s="63"/>
      <c r="D17" s="64">
        <v>0</v>
      </c>
      <c r="E17" s="64">
        <v>0</v>
      </c>
    </row>
    <row r="18" spans="1:6" ht="18" customHeight="1" x14ac:dyDescent="0.25">
      <c r="A18" s="66" t="s">
        <v>397</v>
      </c>
      <c r="B18" s="98" t="s">
        <v>398</v>
      </c>
      <c r="C18" s="63"/>
      <c r="D18" s="64">
        <v>0</v>
      </c>
      <c r="E18" s="64">
        <v>0</v>
      </c>
    </row>
    <row r="19" spans="1:6" ht="18" customHeight="1" x14ac:dyDescent="0.25">
      <c r="A19" s="66" t="s">
        <v>399</v>
      </c>
      <c r="B19" s="98" t="s">
        <v>400</v>
      </c>
      <c r="C19" s="63"/>
      <c r="D19" s="64">
        <v>0</v>
      </c>
      <c r="E19" s="64">
        <v>0</v>
      </c>
    </row>
    <row r="20" spans="1:6" ht="18" customHeight="1" x14ac:dyDescent="0.25">
      <c r="A20" s="66" t="s">
        <v>401</v>
      </c>
      <c r="B20" s="98" t="s">
        <v>402</v>
      </c>
      <c r="C20" s="63"/>
      <c r="D20" s="64">
        <v>0</v>
      </c>
      <c r="E20" s="64">
        <v>0</v>
      </c>
    </row>
    <row r="21" spans="1:6" ht="18" customHeight="1" x14ac:dyDescent="0.25">
      <c r="A21" s="66" t="s">
        <v>403</v>
      </c>
      <c r="B21" s="98" t="s">
        <v>404</v>
      </c>
      <c r="C21" s="63"/>
      <c r="D21" s="64">
        <v>0</v>
      </c>
      <c r="E21" s="64">
        <v>0</v>
      </c>
    </row>
    <row r="22" spans="1:6" ht="18" customHeight="1" x14ac:dyDescent="0.25">
      <c r="A22" s="57" t="s">
        <v>405</v>
      </c>
      <c r="B22" s="58" t="s">
        <v>406</v>
      </c>
      <c r="C22" s="59" t="s">
        <v>407</v>
      </c>
      <c r="D22" s="60">
        <f>SUM(D23:D25)</f>
        <v>0</v>
      </c>
      <c r="E22" s="60">
        <f>SUM(E23:E25)</f>
        <v>0</v>
      </c>
      <c r="F22" s="42"/>
    </row>
    <row r="23" spans="1:6" ht="18" customHeight="1" x14ac:dyDescent="0.25">
      <c r="A23" s="66" t="s">
        <v>408</v>
      </c>
      <c r="B23" s="98" t="s">
        <v>409</v>
      </c>
      <c r="C23" s="63"/>
      <c r="D23" s="64">
        <v>0</v>
      </c>
      <c r="E23" s="64">
        <v>0</v>
      </c>
    </row>
    <row r="24" spans="1:6" ht="18" customHeight="1" x14ac:dyDescent="0.25">
      <c r="A24" s="66" t="s">
        <v>410</v>
      </c>
      <c r="B24" s="98" t="s">
        <v>411</v>
      </c>
      <c r="C24" s="63"/>
      <c r="D24" s="64">
        <v>0</v>
      </c>
      <c r="E24" s="64">
        <v>0</v>
      </c>
    </row>
    <row r="25" spans="1:6" ht="18" customHeight="1" x14ac:dyDescent="0.25">
      <c r="A25" s="66" t="s">
        <v>412</v>
      </c>
      <c r="B25" s="99" t="s">
        <v>413</v>
      </c>
      <c r="C25" s="63"/>
      <c r="D25" s="64">
        <v>0</v>
      </c>
      <c r="E25" s="64">
        <v>0</v>
      </c>
    </row>
    <row r="26" spans="1:6" ht="18" customHeight="1" x14ac:dyDescent="0.25">
      <c r="A26" s="57" t="s">
        <v>414</v>
      </c>
      <c r="B26" s="58" t="s">
        <v>415</v>
      </c>
      <c r="C26" s="59" t="s">
        <v>416</v>
      </c>
      <c r="D26" s="60">
        <f>SUM(D27:D29)</f>
        <v>0</v>
      </c>
      <c r="E26" s="60">
        <f>SUM(E27:E29)</f>
        <v>0</v>
      </c>
      <c r="F26" s="42"/>
    </row>
    <row r="27" spans="1:6" ht="18" customHeight="1" x14ac:dyDescent="0.25">
      <c r="A27" s="66" t="s">
        <v>417</v>
      </c>
      <c r="B27" s="98" t="s">
        <v>418</v>
      </c>
      <c r="C27" s="63"/>
      <c r="D27" s="64">
        <v>0</v>
      </c>
      <c r="E27" s="64">
        <v>0</v>
      </c>
    </row>
    <row r="28" spans="1:6" ht="18" customHeight="1" x14ac:dyDescent="0.25">
      <c r="A28" s="66" t="s">
        <v>419</v>
      </c>
      <c r="B28" s="98" t="s">
        <v>420</v>
      </c>
      <c r="C28" s="63"/>
      <c r="D28" s="64">
        <v>0</v>
      </c>
      <c r="E28" s="64">
        <v>0</v>
      </c>
    </row>
    <row r="29" spans="1:6" ht="18" customHeight="1" x14ac:dyDescent="0.25">
      <c r="A29" s="66" t="s">
        <v>421</v>
      </c>
      <c r="B29" s="98" t="s">
        <v>422</v>
      </c>
      <c r="C29" s="63"/>
      <c r="D29" s="64">
        <v>0</v>
      </c>
      <c r="E29" s="64">
        <v>0</v>
      </c>
    </row>
    <row r="30" spans="1:6" ht="18" customHeight="1" x14ac:dyDescent="0.25">
      <c r="A30" s="57" t="s">
        <v>423</v>
      </c>
      <c r="B30" s="58" t="s">
        <v>424</v>
      </c>
      <c r="C30" s="59" t="s">
        <v>425</v>
      </c>
      <c r="D30" s="60">
        <f>SUM(D31:D31)</f>
        <v>0</v>
      </c>
      <c r="E30" s="60">
        <f>SUM(E31:E31)</f>
        <v>0</v>
      </c>
      <c r="F30" s="42"/>
    </row>
    <row r="31" spans="1:6" ht="18" customHeight="1" x14ac:dyDescent="0.25">
      <c r="A31" s="66" t="s">
        <v>426</v>
      </c>
      <c r="B31" s="98" t="s">
        <v>427</v>
      </c>
      <c r="C31" s="63"/>
      <c r="D31" s="64">
        <v>0</v>
      </c>
      <c r="E31" s="64">
        <v>0</v>
      </c>
    </row>
    <row r="32" spans="1:6" s="97" customFormat="1" ht="18" customHeight="1" x14ac:dyDescent="0.25">
      <c r="A32" s="77" t="s">
        <v>428</v>
      </c>
      <c r="B32" s="54" t="s">
        <v>429</v>
      </c>
      <c r="C32" s="78"/>
      <c r="D32" s="74"/>
      <c r="E32" s="74"/>
      <c r="F32" s="96"/>
    </row>
    <row r="33" spans="1:6" ht="18" customHeight="1" x14ac:dyDescent="0.25">
      <c r="A33" s="57" t="s">
        <v>430</v>
      </c>
      <c r="B33" s="58" t="s">
        <v>431</v>
      </c>
      <c r="C33" s="59" t="s">
        <v>432</v>
      </c>
      <c r="D33" s="60">
        <f>SUM(D34:D36)</f>
        <v>0</v>
      </c>
      <c r="E33" s="60">
        <f>SUM(E34:E36)</f>
        <v>0</v>
      </c>
      <c r="F33" s="42"/>
    </row>
    <row r="34" spans="1:6" ht="18" customHeight="1" x14ac:dyDescent="0.25">
      <c r="A34" s="66" t="s">
        <v>433</v>
      </c>
      <c r="B34" s="98" t="s">
        <v>434</v>
      </c>
      <c r="C34" s="63"/>
      <c r="D34" s="64">
        <v>0</v>
      </c>
      <c r="E34" s="64">
        <v>0</v>
      </c>
    </row>
    <row r="35" spans="1:6" ht="18" customHeight="1" x14ac:dyDescent="0.25">
      <c r="A35" s="66" t="s">
        <v>435</v>
      </c>
      <c r="B35" s="98" t="s">
        <v>436</v>
      </c>
      <c r="C35" s="63"/>
      <c r="D35" s="64">
        <v>0</v>
      </c>
      <c r="E35" s="64">
        <v>0</v>
      </c>
    </row>
    <row r="36" spans="1:6" ht="18" customHeight="1" x14ac:dyDescent="0.25">
      <c r="A36" s="66" t="s">
        <v>437</v>
      </c>
      <c r="B36" s="98" t="s">
        <v>438</v>
      </c>
      <c r="C36" s="63"/>
      <c r="D36" s="64">
        <v>0</v>
      </c>
      <c r="E36" s="64">
        <v>0</v>
      </c>
    </row>
    <row r="37" spans="1:6" ht="18" customHeight="1" x14ac:dyDescent="0.25">
      <c r="A37" s="57" t="s">
        <v>439</v>
      </c>
      <c r="B37" s="58" t="s">
        <v>440</v>
      </c>
      <c r="C37" s="59" t="s">
        <v>441</v>
      </c>
      <c r="D37" s="60">
        <f>SUM(D38:D38)</f>
        <v>0</v>
      </c>
      <c r="E37" s="60">
        <f>SUM(E38:E38)</f>
        <v>0</v>
      </c>
      <c r="F37" s="42"/>
    </row>
    <row r="38" spans="1:6" ht="18" customHeight="1" x14ac:dyDescent="0.25">
      <c r="A38" s="66" t="s">
        <v>442</v>
      </c>
      <c r="B38" s="98" t="s">
        <v>443</v>
      </c>
      <c r="C38" s="63"/>
      <c r="D38" s="64">
        <v>0</v>
      </c>
      <c r="E38" s="64">
        <v>0</v>
      </c>
    </row>
    <row r="39" spans="1:6" s="97" customFormat="1" ht="18" customHeight="1" x14ac:dyDescent="0.25">
      <c r="A39" s="77" t="s">
        <v>444</v>
      </c>
      <c r="B39" s="54" t="s">
        <v>445</v>
      </c>
      <c r="C39" s="78"/>
      <c r="D39" s="74"/>
      <c r="E39" s="74"/>
      <c r="F39" s="96"/>
    </row>
    <row r="40" spans="1:6" ht="18" customHeight="1" x14ac:dyDescent="0.25">
      <c r="A40" s="57" t="s">
        <v>446</v>
      </c>
      <c r="B40" s="58" t="s">
        <v>447</v>
      </c>
      <c r="C40" s="59" t="s">
        <v>448</v>
      </c>
      <c r="D40" s="60">
        <f>SUM(D41:D44)</f>
        <v>0</v>
      </c>
      <c r="E40" s="60">
        <f>SUM(E41:E44)</f>
        <v>0</v>
      </c>
      <c r="F40" s="42"/>
    </row>
    <row r="41" spans="1:6" ht="18" customHeight="1" x14ac:dyDescent="0.25">
      <c r="A41" s="66" t="s">
        <v>449</v>
      </c>
      <c r="B41" s="98" t="s">
        <v>450</v>
      </c>
      <c r="C41" s="63"/>
      <c r="D41" s="64">
        <v>0</v>
      </c>
      <c r="E41" s="64">
        <v>0</v>
      </c>
    </row>
    <row r="42" spans="1:6" ht="18" customHeight="1" x14ac:dyDescent="0.25">
      <c r="A42" s="66" t="s">
        <v>451</v>
      </c>
      <c r="B42" s="98" t="s">
        <v>452</v>
      </c>
      <c r="C42" s="63"/>
      <c r="D42" s="64">
        <v>0</v>
      </c>
      <c r="E42" s="64">
        <v>0</v>
      </c>
    </row>
    <row r="43" spans="1:6" ht="18" customHeight="1" x14ac:dyDescent="0.25">
      <c r="A43" s="66" t="s">
        <v>453</v>
      </c>
      <c r="B43" s="98" t="s">
        <v>454</v>
      </c>
      <c r="C43" s="63"/>
      <c r="D43" s="64">
        <v>0</v>
      </c>
      <c r="E43" s="64">
        <v>0</v>
      </c>
    </row>
    <row r="44" spans="1:6" ht="18" customHeight="1" x14ac:dyDescent="0.25">
      <c r="A44" s="66" t="s">
        <v>455</v>
      </c>
      <c r="B44" s="98" t="s">
        <v>456</v>
      </c>
      <c r="C44" s="63"/>
      <c r="D44" s="64">
        <v>0</v>
      </c>
      <c r="E44" s="64">
        <v>0</v>
      </c>
    </row>
    <row r="45" spans="1:6" ht="18" customHeight="1" x14ac:dyDescent="0.25">
      <c r="A45" s="57" t="s">
        <v>457</v>
      </c>
      <c r="B45" s="58" t="s">
        <v>458</v>
      </c>
      <c r="C45" s="59" t="s">
        <v>459</v>
      </c>
      <c r="D45" s="60">
        <f>SUM(D46:D46)</f>
        <v>0</v>
      </c>
      <c r="E45" s="60">
        <f>SUM(E46:E46)</f>
        <v>0</v>
      </c>
      <c r="F45" s="42"/>
    </row>
    <row r="46" spans="1:6" ht="18" customHeight="1" x14ac:dyDescent="0.25">
      <c r="A46" s="66" t="s">
        <v>460</v>
      </c>
      <c r="B46" s="98" t="s">
        <v>461</v>
      </c>
      <c r="C46" s="63"/>
      <c r="D46" s="64">
        <v>0</v>
      </c>
      <c r="E46" s="64">
        <v>0</v>
      </c>
    </row>
    <row r="47" spans="1:6" ht="18" customHeight="1" x14ac:dyDescent="0.25">
      <c r="A47" s="57" t="s">
        <v>1691</v>
      </c>
      <c r="B47" s="58" t="s">
        <v>1692</v>
      </c>
      <c r="C47" s="59" t="s">
        <v>466</v>
      </c>
      <c r="D47" s="60">
        <f>SUM(D48:D49)</f>
        <v>0</v>
      </c>
      <c r="E47" s="60">
        <f>SUM(E48:E49)</f>
        <v>0</v>
      </c>
      <c r="F47" s="42"/>
    </row>
    <row r="48" spans="1:6" ht="18" customHeight="1" x14ac:dyDescent="0.25">
      <c r="A48" s="66" t="s">
        <v>1693</v>
      </c>
      <c r="B48" s="98" t="s">
        <v>461</v>
      </c>
      <c r="C48" s="63"/>
      <c r="D48" s="64">
        <v>0</v>
      </c>
      <c r="E48" s="64">
        <v>0</v>
      </c>
    </row>
    <row r="49" spans="1:6" ht="18" customHeight="1" x14ac:dyDescent="0.25">
      <c r="A49" s="66" t="s">
        <v>1694</v>
      </c>
      <c r="B49" s="98" t="s">
        <v>1695</v>
      </c>
      <c r="C49" s="63"/>
      <c r="D49" s="64">
        <v>0</v>
      </c>
      <c r="E49" s="64">
        <v>0</v>
      </c>
    </row>
    <row r="50" spans="1:6" s="97" customFormat="1" ht="18" customHeight="1" x14ac:dyDescent="0.25">
      <c r="A50" s="77" t="s">
        <v>462</v>
      </c>
      <c r="B50" s="54" t="s">
        <v>463</v>
      </c>
      <c r="C50" s="78"/>
      <c r="D50" s="74"/>
      <c r="E50" s="74"/>
      <c r="F50" s="96"/>
    </row>
    <row r="51" spans="1:6" ht="18" customHeight="1" x14ac:dyDescent="0.25">
      <c r="A51" s="57" t="s">
        <v>464</v>
      </c>
      <c r="B51" s="58" t="s">
        <v>465</v>
      </c>
      <c r="C51" s="59" t="s">
        <v>473</v>
      </c>
      <c r="D51" s="60">
        <f>SUM(D52:D53)</f>
        <v>0</v>
      </c>
      <c r="E51" s="60">
        <f>SUM(E52:E53)</f>
        <v>0</v>
      </c>
      <c r="F51" s="42"/>
    </row>
    <row r="52" spans="1:6" ht="18" customHeight="1" x14ac:dyDescent="0.25">
      <c r="A52" s="66" t="s">
        <v>467</v>
      </c>
      <c r="B52" s="98" t="s">
        <v>468</v>
      </c>
      <c r="C52" s="63"/>
      <c r="D52" s="64">
        <v>0</v>
      </c>
      <c r="E52" s="64">
        <v>0</v>
      </c>
    </row>
    <row r="53" spans="1:6" ht="18" customHeight="1" x14ac:dyDescent="0.25">
      <c r="A53" s="66" t="s">
        <v>469</v>
      </c>
      <c r="B53" s="98" t="s">
        <v>470</v>
      </c>
      <c r="C53" s="63"/>
      <c r="D53" s="64">
        <v>0</v>
      </c>
      <c r="E53" s="64">
        <v>0</v>
      </c>
    </row>
    <row r="54" spans="1:6" ht="18" customHeight="1" x14ac:dyDescent="0.25">
      <c r="A54" s="57" t="s">
        <v>471</v>
      </c>
      <c r="B54" s="58" t="s">
        <v>472</v>
      </c>
      <c r="C54" s="59" t="s">
        <v>480</v>
      </c>
      <c r="D54" s="60">
        <f>SUM(D55:D56)</f>
        <v>0</v>
      </c>
      <c r="E54" s="60">
        <f>SUM(E55:E56)</f>
        <v>0</v>
      </c>
      <c r="F54" s="42"/>
    </row>
    <row r="55" spans="1:6" ht="18" customHeight="1" x14ac:dyDescent="0.25">
      <c r="A55" s="66" t="s">
        <v>474</v>
      </c>
      <c r="B55" s="98" t="s">
        <v>475</v>
      </c>
      <c r="C55" s="63"/>
      <c r="D55" s="64">
        <v>0</v>
      </c>
      <c r="E55" s="64">
        <v>0</v>
      </c>
    </row>
    <row r="56" spans="1:6" ht="18" customHeight="1" x14ac:dyDescent="0.25">
      <c r="A56" s="66" t="s">
        <v>476</v>
      </c>
      <c r="B56" s="98" t="s">
        <v>477</v>
      </c>
      <c r="C56" s="63"/>
      <c r="D56" s="64">
        <v>0</v>
      </c>
      <c r="E56" s="64">
        <v>0</v>
      </c>
    </row>
    <row r="57" spans="1:6" ht="18" customHeight="1" x14ac:dyDescent="0.25">
      <c r="A57" s="57" t="s">
        <v>478</v>
      </c>
      <c r="B57" s="58" t="s">
        <v>479</v>
      </c>
      <c r="C57" s="59" t="s">
        <v>489</v>
      </c>
      <c r="D57" s="60">
        <f>SUM(D58:D60)</f>
        <v>0</v>
      </c>
      <c r="E57" s="60">
        <f>SUM(E58:E60)</f>
        <v>0</v>
      </c>
      <c r="F57" s="42"/>
    </row>
    <row r="58" spans="1:6" ht="18" customHeight="1" x14ac:dyDescent="0.25">
      <c r="A58" s="66" t="s">
        <v>481</v>
      </c>
      <c r="B58" s="98" t="s">
        <v>482</v>
      </c>
      <c r="C58" s="63"/>
      <c r="D58" s="64">
        <v>0</v>
      </c>
      <c r="E58" s="64">
        <v>0</v>
      </c>
    </row>
    <row r="59" spans="1:6" ht="18" customHeight="1" x14ac:dyDescent="0.25">
      <c r="A59" s="66" t="s">
        <v>483</v>
      </c>
      <c r="B59" s="98" t="s">
        <v>484</v>
      </c>
      <c r="C59" s="63"/>
      <c r="D59" s="64">
        <v>0</v>
      </c>
      <c r="E59" s="64">
        <v>0</v>
      </c>
    </row>
    <row r="60" spans="1:6" ht="18" customHeight="1" x14ac:dyDescent="0.25">
      <c r="A60" s="66" t="s">
        <v>485</v>
      </c>
      <c r="B60" s="98" t="s">
        <v>486</v>
      </c>
      <c r="C60" s="63"/>
      <c r="D60" s="64">
        <v>0</v>
      </c>
      <c r="E60" s="64">
        <v>0</v>
      </c>
    </row>
    <row r="61" spans="1:6" ht="18" customHeight="1" x14ac:dyDescent="0.25">
      <c r="A61" s="57" t="s">
        <v>487</v>
      </c>
      <c r="B61" s="58" t="s">
        <v>488</v>
      </c>
      <c r="C61" s="59" t="s">
        <v>496</v>
      </c>
      <c r="D61" s="60">
        <f>SUM(D62:D63)</f>
        <v>0</v>
      </c>
      <c r="E61" s="60">
        <f>SUM(E62:E63)</f>
        <v>0</v>
      </c>
      <c r="F61" s="42"/>
    </row>
    <row r="62" spans="1:6" ht="18" customHeight="1" x14ac:dyDescent="0.25">
      <c r="A62" s="66" t="s">
        <v>490</v>
      </c>
      <c r="B62" s="98" t="s">
        <v>491</v>
      </c>
      <c r="C62" s="63"/>
      <c r="D62" s="64">
        <v>0</v>
      </c>
      <c r="E62" s="64">
        <v>0</v>
      </c>
    </row>
    <row r="63" spans="1:6" ht="18" customHeight="1" x14ac:dyDescent="0.25">
      <c r="A63" s="66" t="s">
        <v>492</v>
      </c>
      <c r="B63" s="98" t="s">
        <v>493</v>
      </c>
      <c r="C63" s="63"/>
      <c r="D63" s="64">
        <v>0</v>
      </c>
      <c r="E63" s="64">
        <v>0</v>
      </c>
    </row>
    <row r="64" spans="1:6" ht="18" customHeight="1" x14ac:dyDescent="0.25">
      <c r="A64" s="57" t="s">
        <v>494</v>
      </c>
      <c r="B64" s="58" t="s">
        <v>495</v>
      </c>
      <c r="C64" s="59" t="s">
        <v>517</v>
      </c>
      <c r="D64" s="60">
        <f>SUM(D65:D74)</f>
        <v>0</v>
      </c>
      <c r="E64" s="60">
        <f>SUM(E65:E74)</f>
        <v>0</v>
      </c>
      <c r="F64" s="42"/>
    </row>
    <row r="65" spans="1:6" ht="18" customHeight="1" x14ac:dyDescent="0.25">
      <c r="A65" s="66" t="s">
        <v>497</v>
      </c>
      <c r="B65" s="98" t="s">
        <v>498</v>
      </c>
      <c r="C65" s="63"/>
      <c r="D65" s="64">
        <v>0</v>
      </c>
      <c r="E65" s="64">
        <v>0</v>
      </c>
    </row>
    <row r="66" spans="1:6" ht="18" customHeight="1" x14ac:dyDescent="0.25">
      <c r="A66" s="66" t="s">
        <v>499</v>
      </c>
      <c r="B66" s="98" t="s">
        <v>500</v>
      </c>
      <c r="C66" s="63"/>
      <c r="D66" s="64">
        <v>0</v>
      </c>
      <c r="E66" s="64">
        <v>0</v>
      </c>
    </row>
    <row r="67" spans="1:6" ht="18" customHeight="1" x14ac:dyDescent="0.25">
      <c r="A67" s="66" t="s">
        <v>501</v>
      </c>
      <c r="B67" s="98" t="s">
        <v>502</v>
      </c>
      <c r="C67" s="63"/>
      <c r="D67" s="64">
        <v>0</v>
      </c>
      <c r="E67" s="64">
        <v>0</v>
      </c>
    </row>
    <row r="68" spans="1:6" ht="18" customHeight="1" x14ac:dyDescent="0.25">
      <c r="A68" s="66" t="s">
        <v>503</v>
      </c>
      <c r="B68" s="98" t="s">
        <v>504</v>
      </c>
      <c r="C68" s="63"/>
      <c r="D68" s="64">
        <v>0</v>
      </c>
      <c r="E68" s="64">
        <v>0</v>
      </c>
    </row>
    <row r="69" spans="1:6" ht="18" customHeight="1" x14ac:dyDescent="0.25">
      <c r="A69" s="66" t="s">
        <v>505</v>
      </c>
      <c r="B69" s="98" t="s">
        <v>506</v>
      </c>
      <c r="C69" s="63"/>
      <c r="D69" s="64">
        <v>0</v>
      </c>
      <c r="E69" s="64">
        <v>0</v>
      </c>
    </row>
    <row r="70" spans="1:6" ht="18" customHeight="1" x14ac:dyDescent="0.25">
      <c r="A70" s="66" t="s">
        <v>507</v>
      </c>
      <c r="B70" s="98" t="s">
        <v>508</v>
      </c>
      <c r="C70" s="63"/>
      <c r="D70" s="64">
        <v>0</v>
      </c>
      <c r="E70" s="64">
        <v>0</v>
      </c>
    </row>
    <row r="71" spans="1:6" ht="18" customHeight="1" x14ac:dyDescent="0.25">
      <c r="A71" s="66" t="s">
        <v>509</v>
      </c>
      <c r="B71" s="98" t="s">
        <v>510</v>
      </c>
      <c r="C71" s="63"/>
      <c r="D71" s="64">
        <v>0</v>
      </c>
      <c r="E71" s="64">
        <v>0</v>
      </c>
    </row>
    <row r="72" spans="1:6" ht="18" customHeight="1" x14ac:dyDescent="0.25">
      <c r="A72" s="66" t="s">
        <v>511</v>
      </c>
      <c r="B72" s="98" t="s">
        <v>512</v>
      </c>
      <c r="C72" s="63"/>
      <c r="D72" s="64">
        <v>0</v>
      </c>
      <c r="E72" s="64">
        <v>0</v>
      </c>
    </row>
    <row r="73" spans="1:6" ht="18" customHeight="1" x14ac:dyDescent="0.25">
      <c r="A73" s="66" t="s">
        <v>513</v>
      </c>
      <c r="B73" s="99" t="s">
        <v>514</v>
      </c>
      <c r="C73" s="63"/>
      <c r="D73" s="64">
        <v>0</v>
      </c>
      <c r="E73" s="64">
        <v>0</v>
      </c>
    </row>
    <row r="74" spans="1:6" ht="18" customHeight="1" x14ac:dyDescent="0.25">
      <c r="A74" s="66" t="s">
        <v>1696</v>
      </c>
      <c r="B74" s="99" t="s">
        <v>1697</v>
      </c>
      <c r="C74" s="63"/>
      <c r="D74" s="64">
        <v>0</v>
      </c>
      <c r="E74" s="64">
        <v>0</v>
      </c>
    </row>
    <row r="75" spans="1:6" s="97" customFormat="1" ht="24.75" customHeight="1" x14ac:dyDescent="0.25">
      <c r="A75" s="77" t="s">
        <v>515</v>
      </c>
      <c r="B75" s="54" t="s">
        <v>516</v>
      </c>
      <c r="C75" s="78" t="s">
        <v>524</v>
      </c>
      <c r="D75" s="74">
        <f>SUM(D76:D77)</f>
        <v>0</v>
      </c>
      <c r="E75" s="74">
        <f>SUM(E76:E77)</f>
        <v>0</v>
      </c>
      <c r="F75" s="96"/>
    </row>
    <row r="76" spans="1:6" ht="18" customHeight="1" x14ac:dyDescent="0.25">
      <c r="A76" s="66" t="s">
        <v>518</v>
      </c>
      <c r="B76" s="98" t="s">
        <v>519</v>
      </c>
      <c r="C76" s="63"/>
      <c r="D76" s="64">
        <v>0</v>
      </c>
      <c r="E76" s="64">
        <v>0</v>
      </c>
    </row>
    <row r="77" spans="1:6" s="97" customFormat="1" ht="18" customHeight="1" x14ac:dyDescent="0.25">
      <c r="A77" s="77" t="s">
        <v>520</v>
      </c>
      <c r="B77" s="54" t="s">
        <v>521</v>
      </c>
      <c r="C77" s="78"/>
      <c r="D77" s="74"/>
      <c r="E77" s="74"/>
      <c r="F77" s="96"/>
    </row>
    <row r="78" spans="1:6" ht="18" customHeight="1" x14ac:dyDescent="0.25">
      <c r="A78" s="57" t="s">
        <v>522</v>
      </c>
      <c r="B78" s="58" t="s">
        <v>523</v>
      </c>
      <c r="C78" s="59" t="s">
        <v>533</v>
      </c>
      <c r="D78" s="60">
        <f>SUM(D79:D81)</f>
        <v>7.9000000000000001E-4</v>
      </c>
      <c r="E78" s="60">
        <f>SUM(E79:E81)</f>
        <v>2.8300000000000001E-3</v>
      </c>
      <c r="F78" s="42"/>
    </row>
    <row r="79" spans="1:6" ht="18" customHeight="1" x14ac:dyDescent="0.25">
      <c r="A79" s="66" t="s">
        <v>525</v>
      </c>
      <c r="B79" s="98" t="s">
        <v>526</v>
      </c>
      <c r="C79" s="63"/>
      <c r="D79" s="64">
        <v>7.9000000000000001E-4</v>
      </c>
      <c r="E79" s="64">
        <v>2.8300000000000001E-3</v>
      </c>
    </row>
    <row r="80" spans="1:6" ht="18" customHeight="1" x14ac:dyDescent="0.25">
      <c r="A80" s="66" t="s">
        <v>527</v>
      </c>
      <c r="B80" s="98" t="s">
        <v>528</v>
      </c>
      <c r="C80" s="63"/>
      <c r="D80" s="64">
        <v>0</v>
      </c>
      <c r="E80" s="64">
        <v>0</v>
      </c>
    </row>
    <row r="81" spans="1:6" ht="18" customHeight="1" x14ac:dyDescent="0.25">
      <c r="A81" s="66" t="s">
        <v>529</v>
      </c>
      <c r="B81" s="98" t="s">
        <v>530</v>
      </c>
      <c r="C81" s="63"/>
      <c r="D81" s="64">
        <v>0</v>
      </c>
      <c r="E81" s="64">
        <v>0</v>
      </c>
    </row>
    <row r="82" spans="1:6" ht="18" customHeight="1" x14ac:dyDescent="0.25">
      <c r="A82" s="57" t="s">
        <v>531</v>
      </c>
      <c r="B82" s="58" t="s">
        <v>532</v>
      </c>
      <c r="C82" s="59" t="s">
        <v>542</v>
      </c>
      <c r="D82" s="60">
        <f>SUM(D83:D85)</f>
        <v>7.9000000000000001E-4</v>
      </c>
      <c r="E82" s="60">
        <f>SUM(E83:E85)</f>
        <v>2.8300000000000001E-3</v>
      </c>
      <c r="F82" s="42"/>
    </row>
    <row r="83" spans="1:6" ht="18" customHeight="1" x14ac:dyDescent="0.25">
      <c r="A83" s="66" t="s">
        <v>534</v>
      </c>
      <c r="B83" s="98" t="s">
        <v>535</v>
      </c>
      <c r="C83" s="63"/>
      <c r="D83" s="64">
        <v>7.9000000000000001E-4</v>
      </c>
      <c r="E83" s="64">
        <v>2.8300000000000001E-3</v>
      </c>
    </row>
    <row r="84" spans="1:6" ht="18" customHeight="1" x14ac:dyDescent="0.25">
      <c r="A84" s="66" t="s">
        <v>536</v>
      </c>
      <c r="B84" s="98" t="s">
        <v>537</v>
      </c>
      <c r="C84" s="63"/>
      <c r="D84" s="64">
        <v>0</v>
      </c>
      <c r="E84" s="64">
        <v>0</v>
      </c>
    </row>
    <row r="85" spans="1:6" ht="18" customHeight="1" x14ac:dyDescent="0.25">
      <c r="A85" s="66" t="s">
        <v>538</v>
      </c>
      <c r="B85" s="98" t="s">
        <v>539</v>
      </c>
      <c r="C85" s="63"/>
      <c r="D85" s="64">
        <v>0</v>
      </c>
      <c r="E85" s="64">
        <v>0</v>
      </c>
    </row>
    <row r="86" spans="1:6" ht="18" customHeight="1" x14ac:dyDescent="0.25">
      <c r="A86" s="57" t="s">
        <v>540</v>
      </c>
      <c r="B86" s="58" t="s">
        <v>541</v>
      </c>
      <c r="C86" s="59" t="s">
        <v>559</v>
      </c>
      <c r="D86" s="60">
        <f>SUM(D87:D92)</f>
        <v>0</v>
      </c>
      <c r="E86" s="60">
        <f>SUM(E87:E92)</f>
        <v>0</v>
      </c>
      <c r="F86" s="42"/>
    </row>
    <row r="87" spans="1:6" ht="18" customHeight="1" x14ac:dyDescent="0.25">
      <c r="A87" s="66" t="s">
        <v>543</v>
      </c>
      <c r="B87" s="98" t="s">
        <v>544</v>
      </c>
      <c r="C87" s="63"/>
      <c r="D87" s="64">
        <f>IFERROR(VLOOKUP(A87,[1]BL!A:D,4,0),0)</f>
        <v>0</v>
      </c>
      <c r="E87" s="64">
        <f>IFERROR(VLOOKUP(A87,[1]BL!F:I,4,0),0)</f>
        <v>0</v>
      </c>
    </row>
    <row r="88" spans="1:6" ht="18" customHeight="1" x14ac:dyDescent="0.25">
      <c r="A88" s="66" t="s">
        <v>545</v>
      </c>
      <c r="B88" s="98" t="s">
        <v>546</v>
      </c>
      <c r="C88" s="63"/>
      <c r="D88" s="64">
        <f>IFERROR(VLOOKUP(A88,[1]BL!A:D,4,0),0)</f>
        <v>0</v>
      </c>
      <c r="E88" s="64">
        <f>IFERROR(VLOOKUP(A88,[1]BL!F:I,4,0),0)</f>
        <v>0</v>
      </c>
    </row>
    <row r="89" spans="1:6" ht="18" customHeight="1" x14ac:dyDescent="0.25">
      <c r="A89" s="66" t="s">
        <v>547</v>
      </c>
      <c r="B89" s="98" t="s">
        <v>548</v>
      </c>
      <c r="C89" s="63"/>
      <c r="D89" s="64">
        <f>IFERROR(VLOOKUP(A89,[1]BL!A:D,4,0),0)</f>
        <v>0</v>
      </c>
      <c r="E89" s="64">
        <f>IFERROR(VLOOKUP(A89,[1]BL!F:I,4,0),0)</f>
        <v>0</v>
      </c>
    </row>
    <row r="90" spans="1:6" ht="18" customHeight="1" x14ac:dyDescent="0.25">
      <c r="A90" s="66" t="s">
        <v>549</v>
      </c>
      <c r="B90" s="98" t="s">
        <v>550</v>
      </c>
      <c r="C90" s="63"/>
      <c r="D90" s="64">
        <f>IFERROR(VLOOKUP(A90,[1]BL!A:D,4,0),0)</f>
        <v>0</v>
      </c>
      <c r="E90" s="64">
        <f>IFERROR(VLOOKUP(A90,[1]BL!F:I,4,0),0)</f>
        <v>0</v>
      </c>
    </row>
    <row r="91" spans="1:6" ht="18" customHeight="1" x14ac:dyDescent="0.25">
      <c r="A91" s="66" t="s">
        <v>551</v>
      </c>
      <c r="B91" s="98" t="s">
        <v>552</v>
      </c>
      <c r="C91" s="63"/>
      <c r="D91" s="64">
        <f>IFERROR(VLOOKUP(A91,[1]BL!A:D,4,0),0)</f>
        <v>0</v>
      </c>
      <c r="E91" s="64">
        <f>IFERROR(VLOOKUP(A91,[1]BL!F:I,4,0),0)</f>
        <v>0</v>
      </c>
    </row>
    <row r="92" spans="1:6" ht="18" customHeight="1" x14ac:dyDescent="0.25">
      <c r="A92" s="66" t="s">
        <v>553</v>
      </c>
      <c r="B92" s="98" t="s">
        <v>554</v>
      </c>
      <c r="C92" s="63"/>
      <c r="D92" s="64">
        <f>IFERROR(VLOOKUP(A92,[1]BL!A:D,4,0),0)</f>
        <v>0</v>
      </c>
      <c r="E92" s="64">
        <f>IFERROR(VLOOKUP(A92,[1]BL!F:I,4,0),0)</f>
        <v>0</v>
      </c>
    </row>
    <row r="93" spans="1:6" s="97" customFormat="1" ht="18" customHeight="1" x14ac:dyDescent="0.25">
      <c r="A93" s="77" t="s">
        <v>555</v>
      </c>
      <c r="B93" s="54" t="s">
        <v>556</v>
      </c>
      <c r="C93" s="78"/>
      <c r="D93" s="74"/>
      <c r="E93" s="74"/>
      <c r="F93" s="96"/>
    </row>
    <row r="94" spans="1:6" ht="18" customHeight="1" x14ac:dyDescent="0.25">
      <c r="A94" s="57" t="s">
        <v>557</v>
      </c>
      <c r="B94" s="58" t="s">
        <v>558</v>
      </c>
      <c r="C94" s="59" t="s">
        <v>567</v>
      </c>
      <c r="D94" s="60">
        <f>SUM(D95:D97)</f>
        <v>707576.50328999991</v>
      </c>
      <c r="E94" s="60">
        <f>SUM(E95:E97)</f>
        <v>709431.85941999999</v>
      </c>
      <c r="F94" s="42"/>
    </row>
    <row r="95" spans="1:6" ht="18" customHeight="1" x14ac:dyDescent="0.25">
      <c r="A95" s="66" t="s">
        <v>560</v>
      </c>
      <c r="B95" s="98" t="s">
        <v>561</v>
      </c>
      <c r="C95" s="63"/>
      <c r="D95" s="64">
        <v>0</v>
      </c>
      <c r="E95" s="64">
        <v>0</v>
      </c>
    </row>
    <row r="96" spans="1:6" ht="18" customHeight="1" x14ac:dyDescent="0.25">
      <c r="A96" s="66" t="s">
        <v>562</v>
      </c>
      <c r="B96" s="98" t="s">
        <v>563</v>
      </c>
      <c r="C96" s="63"/>
      <c r="D96" s="64">
        <v>707576.50328999991</v>
      </c>
      <c r="E96" s="64">
        <v>709431.85941999999</v>
      </c>
    </row>
    <row r="97" spans="1:6" ht="18" customHeight="1" x14ac:dyDescent="0.25">
      <c r="A97" s="66" t="s">
        <v>564</v>
      </c>
      <c r="B97" s="98" t="s">
        <v>565</v>
      </c>
      <c r="C97" s="63"/>
      <c r="D97" s="64">
        <v>0</v>
      </c>
      <c r="E97" s="64">
        <v>0</v>
      </c>
    </row>
    <row r="98" spans="1:6" ht="18" customHeight="1" x14ac:dyDescent="0.25">
      <c r="A98" s="57" t="s">
        <v>566</v>
      </c>
      <c r="B98" s="58" t="s">
        <v>303</v>
      </c>
      <c r="C98" s="59" t="s">
        <v>578</v>
      </c>
      <c r="D98" s="60">
        <f>SUM(D99:D101)</f>
        <v>0</v>
      </c>
      <c r="E98" s="60">
        <f>SUM(E99:E101)</f>
        <v>12194.68</v>
      </c>
      <c r="F98" s="42"/>
    </row>
    <row r="99" spans="1:6" ht="18" customHeight="1" x14ac:dyDescent="0.25">
      <c r="A99" s="66" t="s">
        <v>568</v>
      </c>
      <c r="B99" s="98" t="s">
        <v>569</v>
      </c>
      <c r="C99" s="63"/>
      <c r="D99" s="64">
        <v>0</v>
      </c>
      <c r="E99" s="64">
        <v>0</v>
      </c>
    </row>
    <row r="100" spans="1:6" ht="18" customHeight="1" x14ac:dyDescent="0.25">
      <c r="A100" s="66" t="s">
        <v>570</v>
      </c>
      <c r="B100" s="98" t="s">
        <v>571</v>
      </c>
      <c r="C100" s="63"/>
      <c r="D100" s="64">
        <v>0</v>
      </c>
      <c r="E100" s="64">
        <v>12194.68</v>
      </c>
    </row>
    <row r="101" spans="1:6" ht="18" customHeight="1" x14ac:dyDescent="0.25">
      <c r="A101" s="66" t="s">
        <v>572</v>
      </c>
      <c r="B101" s="98" t="s">
        <v>573</v>
      </c>
      <c r="C101" s="63"/>
      <c r="D101" s="64">
        <v>0</v>
      </c>
      <c r="E101" s="64">
        <v>0</v>
      </c>
    </row>
    <row r="102" spans="1:6" s="97" customFormat="1" ht="18" customHeight="1" x14ac:dyDescent="0.25">
      <c r="A102" s="77" t="s">
        <v>574</v>
      </c>
      <c r="B102" s="54" t="s">
        <v>575</v>
      </c>
      <c r="C102" s="78"/>
      <c r="D102" s="74"/>
      <c r="E102" s="74"/>
      <c r="F102" s="96"/>
    </row>
    <row r="103" spans="1:6" ht="18" customHeight="1" x14ac:dyDescent="0.25">
      <c r="A103" s="57" t="s">
        <v>576</v>
      </c>
      <c r="B103" s="58" t="s">
        <v>577</v>
      </c>
      <c r="C103" s="59" t="s">
        <v>593</v>
      </c>
      <c r="D103" s="60">
        <f>SUM(D104:D109)</f>
        <v>282.37147999999996</v>
      </c>
      <c r="E103" s="60">
        <f>SUM(E104:E109)</f>
        <v>1225.27143</v>
      </c>
      <c r="F103" s="42"/>
    </row>
    <row r="104" spans="1:6" ht="18" customHeight="1" x14ac:dyDescent="0.25">
      <c r="A104" s="66" t="s">
        <v>579</v>
      </c>
      <c r="B104" s="98" t="s">
        <v>580</v>
      </c>
      <c r="C104" s="63"/>
      <c r="D104" s="64">
        <v>282.37147999999996</v>
      </c>
      <c r="E104" s="64">
        <v>1225.27143</v>
      </c>
    </row>
    <row r="105" spans="1:6" ht="18" customHeight="1" x14ac:dyDescent="0.25">
      <c r="A105" s="66" t="s">
        <v>581</v>
      </c>
      <c r="B105" s="98" t="s">
        <v>582</v>
      </c>
      <c r="C105" s="63"/>
      <c r="D105" s="64">
        <v>0</v>
      </c>
      <c r="E105" s="64">
        <v>0</v>
      </c>
    </row>
    <row r="106" spans="1:6" ht="18" customHeight="1" x14ac:dyDescent="0.25">
      <c r="A106" s="66" t="s">
        <v>583</v>
      </c>
      <c r="B106" s="98" t="s">
        <v>584</v>
      </c>
      <c r="C106" s="63"/>
      <c r="D106" s="64">
        <v>0</v>
      </c>
      <c r="E106" s="64">
        <v>0</v>
      </c>
    </row>
    <row r="107" spans="1:6" ht="18" customHeight="1" x14ac:dyDescent="0.25">
      <c r="A107" s="66" t="s">
        <v>585</v>
      </c>
      <c r="B107" s="98" t="s">
        <v>586</v>
      </c>
      <c r="C107" s="63"/>
      <c r="D107" s="64">
        <v>0</v>
      </c>
      <c r="E107" s="64">
        <v>0</v>
      </c>
    </row>
    <row r="108" spans="1:6" ht="18" customHeight="1" x14ac:dyDescent="0.25">
      <c r="A108" s="66" t="s">
        <v>587</v>
      </c>
      <c r="B108" s="98" t="s">
        <v>588</v>
      </c>
      <c r="C108" s="63"/>
      <c r="D108" s="64">
        <v>0</v>
      </c>
      <c r="E108" s="64">
        <v>0</v>
      </c>
    </row>
    <row r="109" spans="1:6" ht="18" customHeight="1" x14ac:dyDescent="0.25">
      <c r="A109" s="66" t="s">
        <v>589</v>
      </c>
      <c r="B109" s="98" t="s">
        <v>590</v>
      </c>
      <c r="C109" s="63"/>
      <c r="D109" s="64">
        <v>0</v>
      </c>
      <c r="E109" s="64">
        <v>0</v>
      </c>
    </row>
    <row r="110" spans="1:6" ht="18" customHeight="1" x14ac:dyDescent="0.25">
      <c r="A110" s="57" t="s">
        <v>591</v>
      </c>
      <c r="B110" s="58" t="s">
        <v>592</v>
      </c>
      <c r="C110" s="59" t="s">
        <v>600</v>
      </c>
      <c r="D110" s="60">
        <f>SUM(D111:D112)</f>
        <v>0</v>
      </c>
      <c r="E110" s="60">
        <f>SUM(E111:E112)</f>
        <v>0</v>
      </c>
      <c r="F110" s="42"/>
    </row>
    <row r="111" spans="1:6" ht="18" customHeight="1" x14ac:dyDescent="0.25">
      <c r="A111" s="66" t="s">
        <v>594</v>
      </c>
      <c r="B111" s="98" t="s">
        <v>595</v>
      </c>
      <c r="C111" s="63"/>
      <c r="D111" s="64">
        <v>0</v>
      </c>
      <c r="E111" s="64">
        <v>0</v>
      </c>
    </row>
    <row r="112" spans="1:6" ht="18" customHeight="1" x14ac:dyDescent="0.25">
      <c r="A112" s="66" t="s">
        <v>596</v>
      </c>
      <c r="B112" s="99" t="s">
        <v>597</v>
      </c>
      <c r="C112" s="63"/>
      <c r="D112" s="64">
        <v>0</v>
      </c>
      <c r="E112" s="64">
        <v>0</v>
      </c>
    </row>
    <row r="113" spans="1:6" ht="18" customHeight="1" x14ac:dyDescent="0.25">
      <c r="A113" s="57" t="s">
        <v>598</v>
      </c>
      <c r="B113" s="58" t="s">
        <v>599</v>
      </c>
      <c r="C113" s="59" t="s">
        <v>613</v>
      </c>
      <c r="D113" s="60">
        <f>SUM(D114:D118)</f>
        <v>0</v>
      </c>
      <c r="E113" s="60">
        <f>SUM(E114:E118)</f>
        <v>0</v>
      </c>
      <c r="F113" s="42"/>
    </row>
    <row r="114" spans="1:6" ht="18" customHeight="1" x14ac:dyDescent="0.25">
      <c r="A114" s="66" t="s">
        <v>601</v>
      </c>
      <c r="B114" s="99" t="s">
        <v>602</v>
      </c>
      <c r="C114" s="63"/>
      <c r="D114" s="64">
        <v>0</v>
      </c>
      <c r="E114" s="64">
        <v>0</v>
      </c>
    </row>
    <row r="115" spans="1:6" ht="18" customHeight="1" x14ac:dyDescent="0.25">
      <c r="A115" s="66" t="s">
        <v>603</v>
      </c>
      <c r="B115" s="99" t="s">
        <v>604</v>
      </c>
      <c r="C115" s="63"/>
      <c r="D115" s="64">
        <v>0</v>
      </c>
      <c r="E115" s="64">
        <v>0</v>
      </c>
    </row>
    <row r="116" spans="1:6" ht="24.75" customHeight="1" x14ac:dyDescent="0.25">
      <c r="A116" s="66" t="s">
        <v>605</v>
      </c>
      <c r="B116" s="98" t="s">
        <v>606</v>
      </c>
      <c r="C116" s="63"/>
      <c r="D116" s="64">
        <v>0</v>
      </c>
      <c r="E116" s="64">
        <v>0</v>
      </c>
    </row>
    <row r="117" spans="1:6" ht="18" customHeight="1" x14ac:dyDescent="0.25">
      <c r="A117" s="66" t="s">
        <v>607</v>
      </c>
      <c r="B117" s="98" t="s">
        <v>608</v>
      </c>
      <c r="C117" s="63"/>
      <c r="D117" s="64">
        <v>0</v>
      </c>
      <c r="E117" s="64">
        <v>0</v>
      </c>
    </row>
    <row r="118" spans="1:6" ht="24.75" customHeight="1" x14ac:dyDescent="0.25">
      <c r="A118" s="66" t="s">
        <v>609</v>
      </c>
      <c r="B118" s="98" t="s">
        <v>610</v>
      </c>
      <c r="C118" s="63"/>
      <c r="D118" s="64">
        <v>0</v>
      </c>
      <c r="E118" s="64">
        <v>0</v>
      </c>
    </row>
    <row r="119" spans="1:6" ht="18" customHeight="1" x14ac:dyDescent="0.25">
      <c r="A119" s="57" t="s">
        <v>611</v>
      </c>
      <c r="B119" s="58" t="s">
        <v>612</v>
      </c>
      <c r="C119" s="59" t="s">
        <v>622</v>
      </c>
      <c r="D119" s="60">
        <f>SUM(D120:D122)</f>
        <v>0</v>
      </c>
      <c r="E119" s="60">
        <f>SUM(E120:E122)</f>
        <v>0</v>
      </c>
      <c r="F119" s="42"/>
    </row>
    <row r="120" spans="1:6" ht="18" customHeight="1" x14ac:dyDescent="0.25">
      <c r="A120" s="66" t="s">
        <v>614</v>
      </c>
      <c r="B120" s="99" t="s">
        <v>615</v>
      </c>
      <c r="C120" s="63"/>
      <c r="D120" s="64">
        <v>0</v>
      </c>
      <c r="E120" s="64">
        <v>0</v>
      </c>
    </row>
    <row r="121" spans="1:6" ht="18" customHeight="1" x14ac:dyDescent="0.25">
      <c r="A121" s="66" t="s">
        <v>616</v>
      </c>
      <c r="B121" s="99" t="s">
        <v>617</v>
      </c>
      <c r="C121" s="63"/>
      <c r="D121" s="64">
        <v>0</v>
      </c>
      <c r="E121" s="64">
        <v>0</v>
      </c>
    </row>
    <row r="122" spans="1:6" ht="18" customHeight="1" x14ac:dyDescent="0.25">
      <c r="A122" s="66" t="s">
        <v>618</v>
      </c>
      <c r="B122" s="99" t="s">
        <v>619</v>
      </c>
      <c r="C122" s="63"/>
      <c r="D122" s="64">
        <v>0</v>
      </c>
      <c r="E122" s="64">
        <v>0</v>
      </c>
    </row>
    <row r="123" spans="1:6" ht="18" customHeight="1" x14ac:dyDescent="0.25">
      <c r="A123" s="57" t="s">
        <v>620</v>
      </c>
      <c r="B123" s="58" t="s">
        <v>621</v>
      </c>
      <c r="C123" s="59" t="s">
        <v>633</v>
      </c>
      <c r="D123" s="60">
        <f>SUM(D124:D127)</f>
        <v>0</v>
      </c>
      <c r="E123" s="60">
        <f>SUM(E124:E127)</f>
        <v>0</v>
      </c>
      <c r="F123" s="42"/>
    </row>
    <row r="124" spans="1:6" ht="18" customHeight="1" x14ac:dyDescent="0.25">
      <c r="A124" s="66" t="s">
        <v>623</v>
      </c>
      <c r="B124" s="98" t="s">
        <v>624</v>
      </c>
      <c r="C124" s="63"/>
      <c r="D124" s="64">
        <v>0</v>
      </c>
      <c r="E124" s="64">
        <v>0</v>
      </c>
    </row>
    <row r="125" spans="1:6" ht="18" customHeight="1" x14ac:dyDescent="0.25">
      <c r="A125" s="66" t="s">
        <v>625</v>
      </c>
      <c r="B125" s="98" t="s">
        <v>626</v>
      </c>
      <c r="C125" s="63"/>
      <c r="D125" s="64">
        <v>0</v>
      </c>
      <c r="E125" s="64">
        <v>0</v>
      </c>
    </row>
    <row r="126" spans="1:6" ht="18" customHeight="1" x14ac:dyDescent="0.25">
      <c r="A126" s="66" t="s">
        <v>627</v>
      </c>
      <c r="B126" s="99" t="s">
        <v>628</v>
      </c>
      <c r="C126" s="63"/>
      <c r="D126" s="64">
        <v>0</v>
      </c>
      <c r="E126" s="64">
        <v>0</v>
      </c>
    </row>
    <row r="127" spans="1:6" ht="18" customHeight="1" x14ac:dyDescent="0.25">
      <c r="A127" s="66" t="s">
        <v>629</v>
      </c>
      <c r="B127" s="98" t="s">
        <v>630</v>
      </c>
      <c r="C127" s="63"/>
      <c r="D127" s="64">
        <v>0</v>
      </c>
      <c r="E127" s="64">
        <v>0</v>
      </c>
    </row>
    <row r="128" spans="1:6" ht="24.75" customHeight="1" x14ac:dyDescent="0.25">
      <c r="A128" s="57" t="s">
        <v>631</v>
      </c>
      <c r="B128" s="58" t="s">
        <v>632</v>
      </c>
      <c r="C128" s="59" t="s">
        <v>640</v>
      </c>
      <c r="D128" s="60">
        <f>SUM(D129:D130)</f>
        <v>0</v>
      </c>
      <c r="E128" s="60">
        <f>SUM(E129:E130)</f>
        <v>57064.846880000005</v>
      </c>
      <c r="F128" s="42"/>
    </row>
    <row r="129" spans="1:6" ht="18" customHeight="1" x14ac:dyDescent="0.25">
      <c r="A129" s="66" t="s">
        <v>634</v>
      </c>
      <c r="B129" s="98" t="s">
        <v>635</v>
      </c>
      <c r="C129" s="63"/>
      <c r="D129" s="64">
        <v>0</v>
      </c>
      <c r="E129" s="64">
        <v>57064.846880000005</v>
      </c>
    </row>
    <row r="130" spans="1:6" ht="18" customHeight="1" x14ac:dyDescent="0.25">
      <c r="A130" s="66" t="s">
        <v>636</v>
      </c>
      <c r="B130" s="98" t="s">
        <v>637</v>
      </c>
      <c r="C130" s="63"/>
      <c r="D130" s="166">
        <v>0</v>
      </c>
      <c r="E130" s="166">
        <v>0</v>
      </c>
    </row>
    <row r="131" spans="1:6" ht="18" customHeight="1" x14ac:dyDescent="0.25">
      <c r="A131" s="57" t="s">
        <v>638</v>
      </c>
      <c r="B131" s="58" t="s">
        <v>639</v>
      </c>
      <c r="C131" s="59" t="s">
        <v>650</v>
      </c>
      <c r="D131" s="60">
        <f>SUM(D132)</f>
        <v>15276.5597</v>
      </c>
      <c r="E131" s="60">
        <f>SUM(E132)</f>
        <v>9486.6299999999992</v>
      </c>
      <c r="F131" s="42"/>
    </row>
    <row r="132" spans="1:6" ht="18" customHeight="1" x14ac:dyDescent="0.25">
      <c r="A132" s="66" t="s">
        <v>641</v>
      </c>
      <c r="B132" s="98" t="s">
        <v>642</v>
      </c>
      <c r="C132" s="63"/>
      <c r="D132" s="64">
        <v>15276.5597</v>
      </c>
      <c r="E132" s="64">
        <v>9486.6299999999992</v>
      </c>
    </row>
    <row r="133" spans="1:6" ht="18" customHeight="1" x14ac:dyDescent="0.25">
      <c r="A133" s="103"/>
      <c r="B133" s="104" t="s">
        <v>643</v>
      </c>
      <c r="C133" s="80"/>
      <c r="D133" s="76">
        <f>+D131+D128+D123+D119+D113+D110+D103+D98+D94+D86+D82+D78+D75+D64+D61+D57+D54+D51+D47+D40+D37+D33+D30+D26+D22+D15+D10+D45</f>
        <v>723135.43604999979</v>
      </c>
      <c r="E133" s="76">
        <f>+E131+E128+E123+E119+E113+E110+E103+E98+E94+E86+E82+E78+E75+E64+E61+E57+E54+E51+E47+E40+E37+E33+E30+E26+E22+E15+E10+E45</f>
        <v>789403.29339000001</v>
      </c>
    </row>
    <row r="134" spans="1:6" ht="12.75" customHeight="1" x14ac:dyDescent="0.25">
      <c r="A134" s="44"/>
      <c r="B134" s="100"/>
      <c r="C134" s="43"/>
      <c r="D134" s="42"/>
      <c r="E134" s="42"/>
    </row>
    <row r="135" spans="1:6" s="97" customFormat="1" ht="18" customHeight="1" x14ac:dyDescent="0.25">
      <c r="A135" s="95" t="s">
        <v>644</v>
      </c>
      <c r="B135" s="50" t="s">
        <v>645</v>
      </c>
      <c r="C135" s="80"/>
      <c r="D135" s="81"/>
      <c r="E135" s="81"/>
      <c r="F135" s="96"/>
    </row>
    <row r="136" spans="1:6" s="97" customFormat="1" ht="18" customHeight="1" x14ac:dyDescent="0.25">
      <c r="A136" s="77" t="s">
        <v>646</v>
      </c>
      <c r="B136" s="54" t="s">
        <v>647</v>
      </c>
      <c r="C136" s="78"/>
      <c r="D136" s="74"/>
      <c r="E136" s="74"/>
      <c r="F136" s="96"/>
    </row>
    <row r="137" spans="1:6" ht="18" customHeight="1" x14ac:dyDescent="0.25">
      <c r="A137" s="57" t="s">
        <v>648</v>
      </c>
      <c r="B137" s="58" t="s">
        <v>649</v>
      </c>
      <c r="C137" s="59" t="s">
        <v>669</v>
      </c>
      <c r="D137" s="60">
        <f>SUM(D138:D145)</f>
        <v>479055.34705000004</v>
      </c>
      <c r="E137" s="60">
        <f>SUM(E138:E145)</f>
        <v>457119.27944999997</v>
      </c>
      <c r="F137" s="42"/>
    </row>
    <row r="138" spans="1:6" ht="18" customHeight="1" x14ac:dyDescent="0.25">
      <c r="A138" s="66" t="s">
        <v>651</v>
      </c>
      <c r="B138" s="98" t="s">
        <v>652</v>
      </c>
      <c r="C138" s="63"/>
      <c r="D138" s="64">
        <v>252537.61409000002</v>
      </c>
      <c r="E138" s="64">
        <v>195530.82582</v>
      </c>
    </row>
    <row r="139" spans="1:6" ht="18" customHeight="1" x14ac:dyDescent="0.25">
      <c r="A139" s="66" t="s">
        <v>653</v>
      </c>
      <c r="B139" s="98" t="s">
        <v>654</v>
      </c>
      <c r="C139" s="63"/>
      <c r="D139" s="64">
        <v>13405.034460000001</v>
      </c>
      <c r="E139" s="64">
        <v>2612.22543</v>
      </c>
    </row>
    <row r="140" spans="1:6" ht="18" customHeight="1" x14ac:dyDescent="0.25">
      <c r="A140" s="66" t="s">
        <v>655</v>
      </c>
      <c r="B140" s="98" t="s">
        <v>656</v>
      </c>
      <c r="C140" s="63"/>
      <c r="D140" s="64">
        <v>105312.01394</v>
      </c>
      <c r="E140" s="64">
        <v>152588.46166</v>
      </c>
    </row>
    <row r="141" spans="1:6" ht="18" customHeight="1" x14ac:dyDescent="0.25">
      <c r="A141" s="66" t="s">
        <v>657</v>
      </c>
      <c r="B141" s="98" t="s">
        <v>658</v>
      </c>
      <c r="C141" s="63"/>
      <c r="D141" s="64">
        <v>76187.318220000001</v>
      </c>
      <c r="E141" s="64">
        <v>74539.36202</v>
      </c>
    </row>
    <row r="142" spans="1:6" ht="18" customHeight="1" x14ac:dyDescent="0.25">
      <c r="A142" s="66" t="s">
        <v>659</v>
      </c>
      <c r="B142" s="98" t="s">
        <v>660</v>
      </c>
      <c r="C142" s="63"/>
      <c r="D142" s="64">
        <v>31613.36634</v>
      </c>
      <c r="E142" s="64">
        <v>31848.40452</v>
      </c>
    </row>
    <row r="143" spans="1:6" ht="18" customHeight="1" x14ac:dyDescent="0.25">
      <c r="A143" s="66" t="s">
        <v>661</v>
      </c>
      <c r="B143" s="98" t="s">
        <v>662</v>
      </c>
      <c r="C143" s="63"/>
      <c r="D143" s="64">
        <v>0</v>
      </c>
      <c r="E143" s="64">
        <v>0</v>
      </c>
    </row>
    <row r="144" spans="1:6" ht="18" customHeight="1" x14ac:dyDescent="0.25">
      <c r="A144" s="71" t="s">
        <v>663</v>
      </c>
      <c r="B144" s="99" t="s">
        <v>664</v>
      </c>
      <c r="C144" s="63"/>
      <c r="D144" s="64">
        <v>0</v>
      </c>
      <c r="E144" s="64">
        <v>0</v>
      </c>
    </row>
    <row r="145" spans="1:6" ht="18" customHeight="1" x14ac:dyDescent="0.25">
      <c r="A145" s="66" t="s">
        <v>665</v>
      </c>
      <c r="B145" s="98" t="s">
        <v>666</v>
      </c>
      <c r="C145" s="63"/>
      <c r="D145" s="64">
        <v>0</v>
      </c>
      <c r="E145" s="64">
        <v>0</v>
      </c>
    </row>
    <row r="146" spans="1:6" ht="18" customHeight="1" x14ac:dyDescent="0.25">
      <c r="A146" s="57" t="s">
        <v>667</v>
      </c>
      <c r="B146" s="58" t="s">
        <v>668</v>
      </c>
      <c r="C146" s="59" t="s">
        <v>689</v>
      </c>
      <c r="D146" s="60">
        <f>SUM(D147:D155)</f>
        <v>30746.299429999999</v>
      </c>
      <c r="E146" s="60">
        <f>SUM(E147:E155)</f>
        <v>28560.702509999999</v>
      </c>
      <c r="F146" s="42"/>
    </row>
    <row r="147" spans="1:6" ht="18" customHeight="1" x14ac:dyDescent="0.25">
      <c r="A147" s="66" t="s">
        <v>670</v>
      </c>
      <c r="B147" s="98" t="s">
        <v>532</v>
      </c>
      <c r="C147" s="63"/>
      <c r="D147" s="64">
        <v>76.603719999999996</v>
      </c>
      <c r="E147" s="64">
        <v>0</v>
      </c>
    </row>
    <row r="148" spans="1:6" ht="18" customHeight="1" x14ac:dyDescent="0.25">
      <c r="A148" s="66" t="s">
        <v>671</v>
      </c>
      <c r="B148" s="98" t="s">
        <v>672</v>
      </c>
      <c r="C148" s="63"/>
      <c r="D148" s="64">
        <v>6347.5006299999995</v>
      </c>
      <c r="E148" s="64">
        <v>6115.4049800000003</v>
      </c>
    </row>
    <row r="149" spans="1:6" ht="18" customHeight="1" x14ac:dyDescent="0.25">
      <c r="A149" s="66" t="s">
        <v>673</v>
      </c>
      <c r="B149" s="98" t="s">
        <v>674</v>
      </c>
      <c r="C149" s="63"/>
      <c r="D149" s="64">
        <f>2664010.66/1000</f>
        <v>2664.0106600000004</v>
      </c>
      <c r="E149" s="64">
        <v>1512.8828799999999</v>
      </c>
    </row>
    <row r="150" spans="1:6" ht="18" customHeight="1" x14ac:dyDescent="0.25">
      <c r="A150" s="66" t="s">
        <v>675</v>
      </c>
      <c r="B150" s="98" t="s">
        <v>676</v>
      </c>
      <c r="C150" s="63"/>
      <c r="D150" s="64">
        <v>14314.353150000001</v>
      </c>
      <c r="E150" s="64">
        <v>17144.611199999999</v>
      </c>
    </row>
    <row r="151" spans="1:6" ht="18" customHeight="1" x14ac:dyDescent="0.25">
      <c r="A151" s="66" t="s">
        <v>677</v>
      </c>
      <c r="B151" s="98" t="s">
        <v>678</v>
      </c>
      <c r="C151" s="63"/>
      <c r="D151" s="64">
        <v>17.600000000000001</v>
      </c>
      <c r="E151" s="64">
        <v>0</v>
      </c>
    </row>
    <row r="152" spans="1:6" ht="18" customHeight="1" x14ac:dyDescent="0.25">
      <c r="A152" s="66" t="s">
        <v>679</v>
      </c>
      <c r="B152" s="98" t="s">
        <v>680</v>
      </c>
      <c r="C152" s="63"/>
      <c r="D152" s="64">
        <v>2547.1785099999997</v>
      </c>
      <c r="E152" s="64">
        <v>2111.6325299999999</v>
      </c>
    </row>
    <row r="153" spans="1:6" ht="18" customHeight="1" x14ac:dyDescent="0.25">
      <c r="A153" s="66" t="s">
        <v>681</v>
      </c>
      <c r="B153" s="98" t="s">
        <v>682</v>
      </c>
      <c r="C153" s="63"/>
      <c r="D153" s="64">
        <v>0</v>
      </c>
      <c r="E153" s="64">
        <v>232.61709999999999</v>
      </c>
    </row>
    <row r="154" spans="1:6" ht="18" customHeight="1" x14ac:dyDescent="0.25">
      <c r="A154" s="66" t="s">
        <v>683</v>
      </c>
      <c r="B154" s="98" t="s">
        <v>684</v>
      </c>
      <c r="C154" s="63"/>
      <c r="D154" s="64">
        <v>4779.0527599999996</v>
      </c>
      <c r="E154" s="64">
        <v>1443.5538200000001</v>
      </c>
    </row>
    <row r="155" spans="1:6" ht="18" customHeight="1" x14ac:dyDescent="0.25">
      <c r="A155" s="66" t="s">
        <v>685</v>
      </c>
      <c r="B155" s="98" t="s">
        <v>686</v>
      </c>
      <c r="C155" s="63"/>
      <c r="D155" s="64">
        <v>0</v>
      </c>
      <c r="E155" s="64">
        <v>0</v>
      </c>
    </row>
    <row r="156" spans="1:6" ht="18" customHeight="1" x14ac:dyDescent="0.25">
      <c r="A156" s="57" t="s">
        <v>687</v>
      </c>
      <c r="B156" s="58" t="s">
        <v>688</v>
      </c>
      <c r="C156" s="59" t="s">
        <v>702</v>
      </c>
      <c r="D156" s="60">
        <f>SUM(D157:D161)</f>
        <v>790.13619999999992</v>
      </c>
      <c r="E156" s="60">
        <f>SUM(E157:E161)</f>
        <v>76.0929</v>
      </c>
      <c r="F156" s="42"/>
    </row>
    <row r="157" spans="1:6" ht="18" customHeight="1" x14ac:dyDescent="0.25">
      <c r="A157" s="66" t="s">
        <v>690</v>
      </c>
      <c r="B157" s="98" t="s">
        <v>691</v>
      </c>
      <c r="C157" s="63"/>
      <c r="D157" s="64">
        <v>426.19346999999999</v>
      </c>
      <c r="E157" s="64">
        <v>11.173069999999999</v>
      </c>
    </row>
    <row r="158" spans="1:6" ht="18" customHeight="1" x14ac:dyDescent="0.25">
      <c r="A158" s="66" t="s">
        <v>692</v>
      </c>
      <c r="B158" s="98" t="s">
        <v>693</v>
      </c>
      <c r="C158" s="63"/>
      <c r="D158" s="64">
        <v>0</v>
      </c>
      <c r="E158" s="64">
        <v>0</v>
      </c>
    </row>
    <row r="159" spans="1:6" ht="18" customHeight="1" x14ac:dyDescent="0.25">
      <c r="A159" s="66" t="s">
        <v>694</v>
      </c>
      <c r="B159" s="98" t="s">
        <v>695</v>
      </c>
      <c r="C159" s="63"/>
      <c r="D159" s="64">
        <v>4.9154999999999998</v>
      </c>
      <c r="E159" s="64">
        <v>0</v>
      </c>
    </row>
    <row r="160" spans="1:6" ht="18" customHeight="1" x14ac:dyDescent="0.25">
      <c r="A160" s="66" t="s">
        <v>696</v>
      </c>
      <c r="B160" s="98" t="s">
        <v>697</v>
      </c>
      <c r="C160" s="63"/>
      <c r="D160" s="64">
        <v>0</v>
      </c>
      <c r="E160" s="64">
        <v>0</v>
      </c>
    </row>
    <row r="161" spans="1:6" ht="18" customHeight="1" x14ac:dyDescent="0.25">
      <c r="A161" s="66" t="s">
        <v>698</v>
      </c>
      <c r="B161" s="98" t="s">
        <v>699</v>
      </c>
      <c r="C161" s="63"/>
      <c r="D161" s="64">
        <v>359.02722999999997</v>
      </c>
      <c r="E161" s="64">
        <v>64.919830000000005</v>
      </c>
    </row>
    <row r="162" spans="1:6" ht="18" customHeight="1" x14ac:dyDescent="0.25">
      <c r="A162" s="57" t="s">
        <v>700</v>
      </c>
      <c r="B162" s="58" t="s">
        <v>701</v>
      </c>
      <c r="C162" s="59" t="s">
        <v>709</v>
      </c>
      <c r="D162" s="60">
        <f>SUM(D163:D164)</f>
        <v>26172.43363</v>
      </c>
      <c r="E162" s="60">
        <f>SUM(E163:E164)</f>
        <v>27055.200629999999</v>
      </c>
      <c r="F162" s="42"/>
    </row>
    <row r="163" spans="1:6" ht="18" customHeight="1" x14ac:dyDescent="0.25">
      <c r="A163" s="66" t="s">
        <v>703</v>
      </c>
      <c r="B163" s="99" t="s">
        <v>704</v>
      </c>
      <c r="C163" s="63"/>
      <c r="D163" s="64">
        <v>26172.43363</v>
      </c>
      <c r="E163" s="64">
        <v>27055.200629999999</v>
      </c>
    </row>
    <row r="164" spans="1:6" ht="18" customHeight="1" x14ac:dyDescent="0.25">
      <c r="A164" s="66" t="s">
        <v>705</v>
      </c>
      <c r="B164" s="99" t="s">
        <v>706</v>
      </c>
      <c r="C164" s="63"/>
      <c r="D164" s="64">
        <v>0</v>
      </c>
      <c r="E164" s="64">
        <v>0</v>
      </c>
    </row>
    <row r="165" spans="1:6" ht="18" customHeight="1" x14ac:dyDescent="0.25">
      <c r="A165" s="57" t="s">
        <v>707</v>
      </c>
      <c r="B165" s="58" t="s">
        <v>708</v>
      </c>
      <c r="C165" s="59" t="s">
        <v>716</v>
      </c>
      <c r="D165" s="60">
        <f>SUM(D166:D167)</f>
        <v>0</v>
      </c>
      <c r="E165" s="60">
        <f>SUM(E166:E167)</f>
        <v>0</v>
      </c>
      <c r="F165" s="42"/>
    </row>
    <row r="166" spans="1:6" ht="18" customHeight="1" x14ac:dyDescent="0.25">
      <c r="A166" s="66" t="s">
        <v>710</v>
      </c>
      <c r="B166" s="99" t="s">
        <v>711</v>
      </c>
      <c r="C166" s="63"/>
      <c r="D166" s="64">
        <v>0</v>
      </c>
      <c r="E166" s="64">
        <v>0</v>
      </c>
    </row>
    <row r="167" spans="1:6" ht="18" customHeight="1" x14ac:dyDescent="0.25">
      <c r="A167" s="66" t="s">
        <v>712</v>
      </c>
      <c r="B167" s="99" t="s">
        <v>713</v>
      </c>
      <c r="C167" s="63"/>
      <c r="D167" s="64">
        <v>0</v>
      </c>
      <c r="E167" s="64">
        <v>0</v>
      </c>
    </row>
    <row r="168" spans="1:6" ht="18" customHeight="1" x14ac:dyDescent="0.25">
      <c r="A168" s="57" t="s">
        <v>714</v>
      </c>
      <c r="B168" s="58" t="s">
        <v>715</v>
      </c>
      <c r="C168" s="59" t="s">
        <v>725</v>
      </c>
      <c r="D168" s="60">
        <f>SUM(D169:D171)</f>
        <v>0</v>
      </c>
      <c r="E168" s="60">
        <f>SUM(E169:E171)</f>
        <v>0</v>
      </c>
      <c r="F168" s="42"/>
    </row>
    <row r="169" spans="1:6" ht="24.75" customHeight="1" x14ac:dyDescent="0.25">
      <c r="A169" s="66" t="s">
        <v>717</v>
      </c>
      <c r="B169" s="98" t="s">
        <v>718</v>
      </c>
      <c r="C169" s="63"/>
      <c r="D169" s="64">
        <v>0</v>
      </c>
      <c r="E169" s="64">
        <v>0</v>
      </c>
    </row>
    <row r="170" spans="1:6" ht="18" customHeight="1" x14ac:dyDescent="0.25">
      <c r="A170" s="66" t="s">
        <v>719</v>
      </c>
      <c r="B170" s="98" t="s">
        <v>720</v>
      </c>
      <c r="C170" s="63"/>
      <c r="D170" s="64">
        <v>0</v>
      </c>
      <c r="E170" s="64">
        <v>0</v>
      </c>
    </row>
    <row r="171" spans="1:6" ht="18" customHeight="1" x14ac:dyDescent="0.25">
      <c r="A171" s="66" t="s">
        <v>721</v>
      </c>
      <c r="B171" s="98" t="s">
        <v>722</v>
      </c>
      <c r="C171" s="63"/>
      <c r="D171" s="64">
        <v>0</v>
      </c>
      <c r="E171" s="64">
        <v>0</v>
      </c>
    </row>
    <row r="172" spans="1:6" ht="18" customHeight="1" x14ac:dyDescent="0.25">
      <c r="A172" s="57" t="s">
        <v>723</v>
      </c>
      <c r="B172" s="58" t="s">
        <v>724</v>
      </c>
      <c r="C172" s="59" t="s">
        <v>732</v>
      </c>
      <c r="D172" s="60">
        <f>SUM(D173:D174)</f>
        <v>5900.0820000000003</v>
      </c>
      <c r="E172" s="60">
        <f>SUM(E173:E174)</f>
        <v>0</v>
      </c>
      <c r="F172" s="42"/>
    </row>
    <row r="173" spans="1:6" ht="18" customHeight="1" x14ac:dyDescent="0.25">
      <c r="A173" s="66" t="s">
        <v>726</v>
      </c>
      <c r="B173" s="99" t="s">
        <v>727</v>
      </c>
      <c r="C173" s="63"/>
      <c r="D173" s="64">
        <v>0</v>
      </c>
      <c r="E173" s="64">
        <v>0</v>
      </c>
    </row>
    <row r="174" spans="1:6" ht="18" customHeight="1" x14ac:dyDescent="0.25">
      <c r="A174" s="66" t="s">
        <v>728</v>
      </c>
      <c r="B174" s="99" t="s">
        <v>729</v>
      </c>
      <c r="C174" s="63"/>
      <c r="D174" s="64">
        <v>5900.0820000000003</v>
      </c>
      <c r="E174" s="64">
        <v>0</v>
      </c>
    </row>
    <row r="175" spans="1:6" ht="18" customHeight="1" x14ac:dyDescent="0.25">
      <c r="A175" s="57" t="s">
        <v>730</v>
      </c>
      <c r="B175" s="58" t="s">
        <v>731</v>
      </c>
      <c r="C175" s="59" t="s">
        <v>745</v>
      </c>
      <c r="D175" s="60">
        <f>SUM(D176:D179)</f>
        <v>0</v>
      </c>
      <c r="E175" s="60">
        <f>SUM(E176:E179)</f>
        <v>0</v>
      </c>
      <c r="F175" s="42"/>
    </row>
    <row r="176" spans="1:6" ht="18" customHeight="1" x14ac:dyDescent="0.25">
      <c r="A176" s="66" t="s">
        <v>733</v>
      </c>
      <c r="B176" s="98" t="s">
        <v>734</v>
      </c>
      <c r="C176" s="63"/>
      <c r="D176" s="64">
        <v>0</v>
      </c>
      <c r="E176" s="64">
        <v>0</v>
      </c>
    </row>
    <row r="177" spans="1:6" ht="18" customHeight="1" x14ac:dyDescent="0.25">
      <c r="A177" s="66" t="s">
        <v>735</v>
      </c>
      <c r="B177" s="98" t="s">
        <v>736</v>
      </c>
      <c r="C177" s="63"/>
      <c r="D177" s="64">
        <v>0</v>
      </c>
      <c r="E177" s="64">
        <v>0</v>
      </c>
    </row>
    <row r="178" spans="1:6" ht="18" customHeight="1" x14ac:dyDescent="0.25">
      <c r="A178" s="66" t="s">
        <v>737</v>
      </c>
      <c r="B178" s="99" t="s">
        <v>738</v>
      </c>
      <c r="C178" s="63"/>
      <c r="D178" s="64">
        <v>0</v>
      </c>
      <c r="E178" s="64">
        <v>0</v>
      </c>
    </row>
    <row r="179" spans="1:6" ht="18" customHeight="1" x14ac:dyDescent="0.25">
      <c r="A179" s="66" t="s">
        <v>739</v>
      </c>
      <c r="B179" s="98" t="s">
        <v>740</v>
      </c>
      <c r="C179" s="63"/>
      <c r="D179" s="64">
        <v>0</v>
      </c>
      <c r="E179" s="64">
        <v>0</v>
      </c>
    </row>
    <row r="180" spans="1:6" s="97" customFormat="1" ht="18" customHeight="1" x14ac:dyDescent="0.25">
      <c r="A180" s="77" t="s">
        <v>741</v>
      </c>
      <c r="B180" s="54" t="s">
        <v>742</v>
      </c>
      <c r="C180" s="78"/>
      <c r="D180" s="74"/>
      <c r="E180" s="74"/>
      <c r="F180" s="96"/>
    </row>
    <row r="181" spans="1:6" ht="18" customHeight="1" x14ac:dyDescent="0.25">
      <c r="A181" s="57" t="s">
        <v>743</v>
      </c>
      <c r="B181" s="58" t="s">
        <v>744</v>
      </c>
      <c r="C181" s="59" t="s">
        <v>756</v>
      </c>
      <c r="D181" s="60">
        <f>SUM(D182:D185)</f>
        <v>0</v>
      </c>
      <c r="E181" s="60">
        <f>SUM(E182:E185)</f>
        <v>0</v>
      </c>
      <c r="F181" s="42"/>
    </row>
    <row r="182" spans="1:6" ht="18" customHeight="1" x14ac:dyDescent="0.25">
      <c r="A182" s="66" t="s">
        <v>746</v>
      </c>
      <c r="B182" s="98" t="s">
        <v>747</v>
      </c>
      <c r="C182" s="63"/>
      <c r="D182" s="64">
        <v>0</v>
      </c>
      <c r="E182" s="64">
        <v>0</v>
      </c>
    </row>
    <row r="183" spans="1:6" ht="18" customHeight="1" x14ac:dyDescent="0.25">
      <c r="A183" s="66" t="s">
        <v>748</v>
      </c>
      <c r="B183" s="98" t="s">
        <v>749</v>
      </c>
      <c r="C183" s="63"/>
      <c r="D183" s="64">
        <v>0</v>
      </c>
      <c r="E183" s="64">
        <v>0</v>
      </c>
    </row>
    <row r="184" spans="1:6" ht="18" customHeight="1" x14ac:dyDescent="0.25">
      <c r="A184" s="66" t="s">
        <v>750</v>
      </c>
      <c r="B184" s="98" t="s">
        <v>751</v>
      </c>
      <c r="C184" s="63"/>
      <c r="D184" s="64">
        <v>0</v>
      </c>
      <c r="E184" s="64">
        <v>0</v>
      </c>
    </row>
    <row r="185" spans="1:6" ht="18" customHeight="1" x14ac:dyDescent="0.25">
      <c r="A185" s="66" t="s">
        <v>752</v>
      </c>
      <c r="B185" s="98" t="s">
        <v>753</v>
      </c>
      <c r="C185" s="63"/>
      <c r="D185" s="64">
        <v>0</v>
      </c>
      <c r="E185" s="64">
        <v>0</v>
      </c>
    </row>
    <row r="186" spans="1:6" ht="18" customHeight="1" x14ac:dyDescent="0.25">
      <c r="A186" s="57" t="s">
        <v>754</v>
      </c>
      <c r="B186" s="58" t="s">
        <v>755</v>
      </c>
      <c r="C186" s="59" t="s">
        <v>771</v>
      </c>
      <c r="D186" s="60">
        <f>SUM(D187:D191)</f>
        <v>0</v>
      </c>
      <c r="E186" s="60">
        <f>SUM(E187:E191)</f>
        <v>151.876</v>
      </c>
      <c r="F186" s="42"/>
    </row>
    <row r="187" spans="1:6" ht="18" customHeight="1" x14ac:dyDescent="0.25">
      <c r="A187" s="66" t="s">
        <v>757</v>
      </c>
      <c r="B187" s="98" t="s">
        <v>758</v>
      </c>
      <c r="C187" s="63"/>
      <c r="D187" s="64">
        <v>0</v>
      </c>
      <c r="E187" s="64">
        <v>0</v>
      </c>
    </row>
    <row r="188" spans="1:6" ht="18" customHeight="1" x14ac:dyDescent="0.25">
      <c r="A188" s="66" t="s">
        <v>759</v>
      </c>
      <c r="B188" s="99" t="s">
        <v>760</v>
      </c>
      <c r="C188" s="63"/>
      <c r="D188" s="64">
        <v>0</v>
      </c>
      <c r="E188" s="64">
        <v>151.876</v>
      </c>
    </row>
    <row r="189" spans="1:6" ht="18" customHeight="1" x14ac:dyDescent="0.25">
      <c r="A189" s="66" t="s">
        <v>761</v>
      </c>
      <c r="B189" s="98" t="s">
        <v>762</v>
      </c>
      <c r="C189" s="63"/>
      <c r="D189" s="64">
        <v>0</v>
      </c>
      <c r="E189" s="64">
        <v>0</v>
      </c>
    </row>
    <row r="190" spans="1:6" ht="18" customHeight="1" x14ac:dyDescent="0.25">
      <c r="A190" s="66" t="s">
        <v>763</v>
      </c>
      <c r="B190" s="98" t="s">
        <v>764</v>
      </c>
      <c r="C190" s="63"/>
      <c r="D190" s="64">
        <v>0</v>
      </c>
      <c r="E190" s="64">
        <v>0</v>
      </c>
    </row>
    <row r="191" spans="1:6" ht="18" customHeight="1" x14ac:dyDescent="0.25">
      <c r="A191" s="66" t="s">
        <v>765</v>
      </c>
      <c r="B191" s="98" t="s">
        <v>766</v>
      </c>
      <c r="C191" s="63"/>
      <c r="D191" s="64">
        <v>0</v>
      </c>
      <c r="E191" s="64">
        <v>0</v>
      </c>
    </row>
    <row r="192" spans="1:6" s="97" customFormat="1" ht="18" customHeight="1" x14ac:dyDescent="0.25">
      <c r="A192" s="77" t="s">
        <v>767</v>
      </c>
      <c r="B192" s="54" t="s">
        <v>768</v>
      </c>
      <c r="C192" s="78"/>
      <c r="D192" s="74"/>
      <c r="E192" s="74"/>
      <c r="F192" s="96"/>
    </row>
    <row r="193" spans="1:6" ht="18" customHeight="1" x14ac:dyDescent="0.25">
      <c r="A193" s="57" t="s">
        <v>769</v>
      </c>
      <c r="B193" s="58" t="s">
        <v>770</v>
      </c>
      <c r="C193" s="59" t="s">
        <v>778</v>
      </c>
      <c r="D193" s="60">
        <f>SUM(D194:D195)</f>
        <v>0</v>
      </c>
      <c r="E193" s="60">
        <f>SUM(E194:E195)</f>
        <v>0</v>
      </c>
      <c r="F193" s="42"/>
    </row>
    <row r="194" spans="1:6" ht="18" customHeight="1" x14ac:dyDescent="0.25">
      <c r="A194" s="66" t="s">
        <v>772</v>
      </c>
      <c r="B194" s="98" t="s">
        <v>773</v>
      </c>
      <c r="C194" s="63"/>
      <c r="D194" s="64">
        <v>0</v>
      </c>
      <c r="E194" s="64">
        <v>0</v>
      </c>
    </row>
    <row r="195" spans="1:6" ht="18" customHeight="1" x14ac:dyDescent="0.25">
      <c r="A195" s="66" t="s">
        <v>774</v>
      </c>
      <c r="B195" s="98" t="s">
        <v>775</v>
      </c>
      <c r="C195" s="63"/>
      <c r="D195" s="64">
        <v>0</v>
      </c>
      <c r="E195" s="64">
        <v>0</v>
      </c>
    </row>
    <row r="196" spans="1:6" ht="18" customHeight="1" x14ac:dyDescent="0.25">
      <c r="A196" s="57" t="s">
        <v>776</v>
      </c>
      <c r="B196" s="58" t="s">
        <v>777</v>
      </c>
      <c r="C196" s="59" t="s">
        <v>785</v>
      </c>
      <c r="D196" s="60">
        <f>SUM(D197:D198)</f>
        <v>0</v>
      </c>
      <c r="E196" s="60">
        <f>SUM(E197:E198)</f>
        <v>0</v>
      </c>
      <c r="F196" s="42"/>
    </row>
    <row r="197" spans="1:6" ht="18" customHeight="1" x14ac:dyDescent="0.25">
      <c r="A197" s="66" t="s">
        <v>779</v>
      </c>
      <c r="B197" s="98" t="s">
        <v>780</v>
      </c>
      <c r="C197" s="63"/>
      <c r="D197" s="64">
        <v>0</v>
      </c>
      <c r="E197" s="64">
        <v>0</v>
      </c>
    </row>
    <row r="198" spans="1:6" ht="18" customHeight="1" x14ac:dyDescent="0.25">
      <c r="A198" s="66" t="s">
        <v>781</v>
      </c>
      <c r="B198" s="98" t="s">
        <v>782</v>
      </c>
      <c r="C198" s="63"/>
      <c r="D198" s="64">
        <v>0</v>
      </c>
      <c r="E198" s="64">
        <v>0</v>
      </c>
    </row>
    <row r="199" spans="1:6" ht="18" customHeight="1" x14ac:dyDescent="0.25">
      <c r="A199" s="57" t="s">
        <v>783</v>
      </c>
      <c r="B199" s="58" t="s">
        <v>784</v>
      </c>
      <c r="C199" s="59" t="s">
        <v>802</v>
      </c>
      <c r="D199" s="60">
        <f>SUM(D200:D208)</f>
        <v>0</v>
      </c>
      <c r="E199" s="60">
        <f>SUM(E200:E208)</f>
        <v>0</v>
      </c>
      <c r="F199" s="42"/>
    </row>
    <row r="200" spans="1:6" ht="18" customHeight="1" x14ac:dyDescent="0.25">
      <c r="A200" s="66" t="s">
        <v>786</v>
      </c>
      <c r="B200" s="98" t="s">
        <v>787</v>
      </c>
      <c r="C200" s="63"/>
      <c r="D200" s="64">
        <v>0</v>
      </c>
      <c r="E200" s="64">
        <v>0</v>
      </c>
    </row>
    <row r="201" spans="1:6" ht="18" customHeight="1" x14ac:dyDescent="0.25">
      <c r="A201" s="66" t="s">
        <v>788</v>
      </c>
      <c r="B201" s="98" t="s">
        <v>789</v>
      </c>
      <c r="C201" s="63"/>
      <c r="D201" s="64">
        <v>0</v>
      </c>
      <c r="E201" s="64">
        <v>0</v>
      </c>
    </row>
    <row r="202" spans="1:6" ht="18" customHeight="1" x14ac:dyDescent="0.25">
      <c r="A202" s="66" t="s">
        <v>790</v>
      </c>
      <c r="B202" s="98" t="s">
        <v>791</v>
      </c>
      <c r="C202" s="63"/>
      <c r="D202" s="64">
        <v>0</v>
      </c>
      <c r="E202" s="64">
        <v>0</v>
      </c>
    </row>
    <row r="203" spans="1:6" ht="18" customHeight="1" x14ac:dyDescent="0.25">
      <c r="A203" s="66" t="s">
        <v>792</v>
      </c>
      <c r="B203" s="98" t="s">
        <v>793</v>
      </c>
      <c r="C203" s="63"/>
      <c r="D203" s="64">
        <v>0</v>
      </c>
      <c r="E203" s="64">
        <v>0</v>
      </c>
    </row>
    <row r="204" spans="1:6" ht="18" customHeight="1" x14ac:dyDescent="0.25">
      <c r="A204" s="66" t="s">
        <v>794</v>
      </c>
      <c r="B204" s="98" t="s">
        <v>795</v>
      </c>
      <c r="C204" s="63"/>
      <c r="D204" s="64">
        <v>0</v>
      </c>
      <c r="E204" s="64">
        <v>0</v>
      </c>
    </row>
    <row r="205" spans="1:6" ht="18" customHeight="1" x14ac:dyDescent="0.25">
      <c r="A205" s="66" t="s">
        <v>796</v>
      </c>
      <c r="B205" s="98" t="s">
        <v>797</v>
      </c>
      <c r="C205" s="63"/>
      <c r="D205" s="64">
        <v>0</v>
      </c>
      <c r="E205" s="64">
        <v>0</v>
      </c>
    </row>
    <row r="206" spans="1:6" ht="18" customHeight="1" x14ac:dyDescent="0.25">
      <c r="A206" s="66" t="s">
        <v>798</v>
      </c>
      <c r="B206" s="98" t="s">
        <v>799</v>
      </c>
      <c r="C206" s="63"/>
      <c r="D206" s="64">
        <v>0</v>
      </c>
      <c r="E206" s="64">
        <v>0</v>
      </c>
    </row>
    <row r="207" spans="1:6" ht="18" customHeight="1" x14ac:dyDescent="0.25">
      <c r="A207" s="66" t="s">
        <v>1698</v>
      </c>
      <c r="B207" s="98" t="s">
        <v>1699</v>
      </c>
      <c r="C207" s="63"/>
      <c r="D207" s="64">
        <v>0</v>
      </c>
      <c r="E207" s="64">
        <v>0</v>
      </c>
    </row>
    <row r="208" spans="1:6" ht="18" customHeight="1" x14ac:dyDescent="0.25">
      <c r="A208" s="66" t="s">
        <v>1700</v>
      </c>
      <c r="B208" s="98" t="s">
        <v>1701</v>
      </c>
      <c r="C208" s="63"/>
      <c r="D208" s="64">
        <v>0</v>
      </c>
      <c r="E208" s="64">
        <v>0</v>
      </c>
    </row>
    <row r="209" spans="1:6" s="97" customFormat="1" ht="18" customHeight="1" x14ac:dyDescent="0.25">
      <c r="A209" s="77" t="s">
        <v>800</v>
      </c>
      <c r="B209" s="54" t="s">
        <v>556</v>
      </c>
      <c r="C209" s="78"/>
      <c r="D209" s="74"/>
      <c r="E209" s="74"/>
      <c r="F209" s="96"/>
    </row>
    <row r="210" spans="1:6" ht="18" customHeight="1" x14ac:dyDescent="0.25">
      <c r="A210" s="57" t="s">
        <v>801</v>
      </c>
      <c r="B210" s="58" t="s">
        <v>558</v>
      </c>
      <c r="C210" s="59" t="s">
        <v>810</v>
      </c>
      <c r="D210" s="60">
        <f>SUM(D211:D213)</f>
        <v>115950.86937</v>
      </c>
      <c r="E210" s="60">
        <f>SUM(E211:E213)</f>
        <v>87794.364409999995</v>
      </c>
      <c r="F210" s="42"/>
    </row>
    <row r="211" spans="1:6" ht="18" customHeight="1" x14ac:dyDescent="0.25">
      <c r="A211" s="66" t="s">
        <v>803</v>
      </c>
      <c r="B211" s="99" t="s">
        <v>804</v>
      </c>
      <c r="C211" s="63"/>
      <c r="D211" s="64">
        <v>100796.94</v>
      </c>
      <c r="E211" s="64">
        <v>0</v>
      </c>
    </row>
    <row r="212" spans="1:6" ht="18" customHeight="1" x14ac:dyDescent="0.25">
      <c r="A212" s="66" t="s">
        <v>805</v>
      </c>
      <c r="B212" s="98" t="s">
        <v>806</v>
      </c>
      <c r="C212" s="63"/>
      <c r="D212" s="64">
        <f>7053929.37/1000</f>
        <v>7053.9293699999998</v>
      </c>
      <c r="E212" s="64">
        <v>78294.364409999995</v>
      </c>
    </row>
    <row r="213" spans="1:6" ht="18" customHeight="1" x14ac:dyDescent="0.25">
      <c r="A213" s="66" t="s">
        <v>807</v>
      </c>
      <c r="B213" s="98" t="s">
        <v>808</v>
      </c>
      <c r="C213" s="63"/>
      <c r="D213" s="64">
        <v>8100</v>
      </c>
      <c r="E213" s="64">
        <v>9500</v>
      </c>
    </row>
    <row r="214" spans="1:6" ht="18" customHeight="1" x14ac:dyDescent="0.25">
      <c r="A214" s="57" t="s">
        <v>809</v>
      </c>
      <c r="B214" s="58" t="s">
        <v>303</v>
      </c>
      <c r="C214" s="59" t="s">
        <v>821</v>
      </c>
      <c r="D214" s="60">
        <f>SUM(D215:D217)</f>
        <v>0</v>
      </c>
      <c r="E214" s="60">
        <f>SUM(E215:E217)</f>
        <v>0</v>
      </c>
      <c r="F214" s="42"/>
    </row>
    <row r="215" spans="1:6" ht="18" customHeight="1" x14ac:dyDescent="0.25">
      <c r="A215" s="66" t="s">
        <v>811</v>
      </c>
      <c r="B215" s="99" t="s">
        <v>812</v>
      </c>
      <c r="C215" s="63"/>
      <c r="D215" s="64">
        <v>0</v>
      </c>
      <c r="E215" s="64">
        <v>0</v>
      </c>
    </row>
    <row r="216" spans="1:6" ht="18" customHeight="1" x14ac:dyDescent="0.25">
      <c r="A216" s="66" t="s">
        <v>813</v>
      </c>
      <c r="B216" s="98" t="s">
        <v>814</v>
      </c>
      <c r="C216" s="63"/>
      <c r="D216" s="64">
        <v>0</v>
      </c>
      <c r="E216" s="64">
        <v>0</v>
      </c>
    </row>
    <row r="217" spans="1:6" ht="18" customHeight="1" x14ac:dyDescent="0.25">
      <c r="A217" s="66" t="s">
        <v>815</v>
      </c>
      <c r="B217" s="98" t="s">
        <v>816</v>
      </c>
      <c r="C217" s="63"/>
      <c r="D217" s="64">
        <v>0</v>
      </c>
      <c r="E217" s="64">
        <v>0</v>
      </c>
    </row>
    <row r="218" spans="1:6" s="97" customFormat="1" ht="18" customHeight="1" x14ac:dyDescent="0.25">
      <c r="A218" s="77" t="s">
        <v>817</v>
      </c>
      <c r="B218" s="54" t="s">
        <v>818</v>
      </c>
      <c r="C218" s="78"/>
      <c r="D218" s="74"/>
      <c r="E218" s="74"/>
      <c r="F218" s="96"/>
    </row>
    <row r="219" spans="1:6" ht="18" customHeight="1" x14ac:dyDescent="0.25">
      <c r="A219" s="57" t="s">
        <v>819</v>
      </c>
      <c r="B219" s="58" t="s">
        <v>820</v>
      </c>
      <c r="C219" s="59" t="s">
        <v>836</v>
      </c>
      <c r="D219" s="60">
        <f>SUM(D220:D225)</f>
        <v>613.08643000000006</v>
      </c>
      <c r="E219" s="60">
        <f>SUM(E220:E225)</f>
        <v>6154.3560399999997</v>
      </c>
      <c r="F219" s="42"/>
    </row>
    <row r="220" spans="1:6" ht="18" customHeight="1" x14ac:dyDescent="0.25">
      <c r="A220" s="66" t="s">
        <v>822</v>
      </c>
      <c r="B220" s="98" t="s">
        <v>823</v>
      </c>
      <c r="C220" s="63"/>
      <c r="D220" s="64">
        <v>613.08643000000006</v>
      </c>
      <c r="E220" s="64">
        <v>6154.3560399999997</v>
      </c>
    </row>
    <row r="221" spans="1:6" ht="18" customHeight="1" x14ac:dyDescent="0.25">
      <c r="A221" s="66" t="s">
        <v>824</v>
      </c>
      <c r="B221" s="98" t="s">
        <v>825</v>
      </c>
      <c r="C221" s="63"/>
      <c r="D221" s="64">
        <v>0</v>
      </c>
      <c r="E221" s="64">
        <v>0</v>
      </c>
    </row>
    <row r="222" spans="1:6" ht="18" customHeight="1" x14ac:dyDescent="0.25">
      <c r="A222" s="66" t="s">
        <v>826</v>
      </c>
      <c r="B222" s="98" t="s">
        <v>827</v>
      </c>
      <c r="C222" s="63"/>
      <c r="D222" s="64">
        <v>0</v>
      </c>
      <c r="E222" s="64">
        <v>0</v>
      </c>
    </row>
    <row r="223" spans="1:6" ht="18" customHeight="1" x14ac:dyDescent="0.25">
      <c r="A223" s="66" t="s">
        <v>828</v>
      </c>
      <c r="B223" s="98" t="s">
        <v>829</v>
      </c>
      <c r="C223" s="63"/>
      <c r="D223" s="64">
        <v>0</v>
      </c>
      <c r="E223" s="64">
        <v>0</v>
      </c>
    </row>
    <row r="224" spans="1:6" ht="18" customHeight="1" x14ac:dyDescent="0.25">
      <c r="A224" s="66" t="s">
        <v>830</v>
      </c>
      <c r="B224" s="98" t="s">
        <v>831</v>
      </c>
      <c r="C224" s="63"/>
      <c r="D224" s="64">
        <v>0</v>
      </c>
      <c r="E224" s="64">
        <v>0</v>
      </c>
    </row>
    <row r="225" spans="1:6" ht="18" customHeight="1" x14ac:dyDescent="0.25">
      <c r="A225" s="66" t="s">
        <v>832</v>
      </c>
      <c r="B225" s="98" t="s">
        <v>833</v>
      </c>
      <c r="C225" s="63"/>
      <c r="D225" s="64">
        <v>0</v>
      </c>
      <c r="E225" s="64">
        <v>0</v>
      </c>
    </row>
    <row r="226" spans="1:6" ht="24" customHeight="1" x14ac:dyDescent="0.25">
      <c r="A226" s="57" t="s">
        <v>834</v>
      </c>
      <c r="B226" s="58" t="s">
        <v>835</v>
      </c>
      <c r="C226" s="59" t="s">
        <v>843</v>
      </c>
      <c r="D226" s="60">
        <f>SUM(D227:D228)</f>
        <v>0</v>
      </c>
      <c r="E226" s="60">
        <f>SUM(E227:E228)</f>
        <v>330.03462999999999</v>
      </c>
      <c r="F226" s="42"/>
    </row>
    <row r="227" spans="1:6" ht="18" customHeight="1" x14ac:dyDescent="0.25">
      <c r="A227" s="66" t="s">
        <v>837</v>
      </c>
      <c r="B227" s="98" t="s">
        <v>838</v>
      </c>
      <c r="C227" s="63"/>
      <c r="D227" s="64">
        <v>0</v>
      </c>
      <c r="E227" s="64">
        <v>330.03462999999999</v>
      </c>
    </row>
    <row r="228" spans="1:6" ht="18" customHeight="1" x14ac:dyDescent="0.25">
      <c r="A228" s="66" t="s">
        <v>839</v>
      </c>
      <c r="B228" s="98" t="s">
        <v>840</v>
      </c>
      <c r="C228" s="63"/>
      <c r="D228" s="64">
        <v>0</v>
      </c>
      <c r="E228" s="64">
        <v>0</v>
      </c>
    </row>
    <row r="229" spans="1:6" ht="18" customHeight="1" x14ac:dyDescent="0.25">
      <c r="A229" s="57" t="s">
        <v>841</v>
      </c>
      <c r="B229" s="58" t="s">
        <v>842</v>
      </c>
      <c r="C229" s="59" t="s">
        <v>1702</v>
      </c>
      <c r="D229" s="60">
        <f>SUM(D230:D232)</f>
        <v>400.01907999999997</v>
      </c>
      <c r="E229" s="60">
        <f>SUM(E230:E232)</f>
        <v>21.449619999999996</v>
      </c>
      <c r="F229" s="42"/>
    </row>
    <row r="230" spans="1:6" ht="18" customHeight="1" x14ac:dyDescent="0.25">
      <c r="A230" s="66" t="s">
        <v>844</v>
      </c>
      <c r="B230" s="98" t="s">
        <v>845</v>
      </c>
      <c r="C230" s="63"/>
      <c r="D230" s="64">
        <v>3.6001999999999996</v>
      </c>
      <c r="E230" s="64">
        <v>21.421439999999997</v>
      </c>
    </row>
    <row r="231" spans="1:6" ht="18" customHeight="1" x14ac:dyDescent="0.25">
      <c r="A231" s="66" t="s">
        <v>846</v>
      </c>
      <c r="B231" s="98" t="s">
        <v>847</v>
      </c>
      <c r="C231" s="63"/>
      <c r="D231" s="64">
        <v>0</v>
      </c>
      <c r="E231" s="64">
        <v>0</v>
      </c>
    </row>
    <row r="232" spans="1:6" ht="18" customHeight="1" x14ac:dyDescent="0.25">
      <c r="A232" s="66" t="s">
        <v>848</v>
      </c>
      <c r="B232" s="98" t="s">
        <v>849</v>
      </c>
      <c r="C232" s="63"/>
      <c r="D232" s="64">
        <v>396.41888</v>
      </c>
      <c r="E232" s="64">
        <v>2.818E-2</v>
      </c>
    </row>
    <row r="233" spans="1:6" ht="18" customHeight="1" x14ac:dyDescent="0.25">
      <c r="A233" s="103"/>
      <c r="B233" s="104" t="s">
        <v>850</v>
      </c>
      <c r="C233" s="80"/>
      <c r="D233" s="76">
        <f>+D229+D226+D219+D214+D210+D199+D196+D193+D186+D181+D175+D172+D168+D165+D162+D156+D146+D137</f>
        <v>659628.27319000009</v>
      </c>
      <c r="E233" s="76">
        <f>+E229+E226+E219+E214+E210+E199+E196+E193+E186+E181+E175+E172+E168+E165+E162+E156+E146+E137</f>
        <v>607263.35618999996</v>
      </c>
    </row>
    <row r="234" spans="1:6" ht="18" customHeight="1" x14ac:dyDescent="0.25">
      <c r="A234" s="105"/>
      <c r="B234" s="101" t="s">
        <v>851</v>
      </c>
      <c r="C234" s="102"/>
      <c r="D234" s="106">
        <f>+D133-D233</f>
        <v>63507.162859999691</v>
      </c>
      <c r="E234" s="106">
        <f>+E133-E233</f>
        <v>182139.93720000004</v>
      </c>
    </row>
    <row r="235" spans="1:6" ht="12.75" customHeight="1" x14ac:dyDescent="0.25">
      <c r="C235" s="43"/>
      <c r="D235" s="42">
        <f>+D234-BalanceGeneral_Situacion!D171</f>
        <v>-1.0000076144933701E-5</v>
      </c>
      <c r="E235" s="42">
        <f>+E234-BalanceGeneral_Situacion!E171</f>
        <v>2.8300000121816993E-3</v>
      </c>
    </row>
    <row r="236" spans="1:6" ht="12.75" customHeight="1" x14ac:dyDescent="0.25">
      <c r="C236" s="43"/>
    </row>
    <row r="237" spans="1:6" ht="12.75" customHeight="1" x14ac:dyDescent="0.25">
      <c r="C237" s="43"/>
    </row>
    <row r="238" spans="1:6" ht="18" customHeight="1" x14ac:dyDescent="0.25">
      <c r="B238" s="33"/>
      <c r="C238" s="82"/>
      <c r="D238" s="36"/>
      <c r="E238" s="36"/>
      <c r="F238" s="36"/>
    </row>
    <row r="239" spans="1:6" ht="18" customHeight="1" x14ac:dyDescent="0.25">
      <c r="B239" s="33"/>
      <c r="C239" s="82"/>
      <c r="D239" s="36"/>
      <c r="E239" s="36"/>
      <c r="F239" s="36"/>
    </row>
    <row r="240" spans="1:6" ht="18" customHeight="1" x14ac:dyDescent="0.25">
      <c r="B240" s="33"/>
      <c r="C240" s="82"/>
      <c r="D240" s="36"/>
      <c r="E240" s="36"/>
      <c r="F240" s="36"/>
    </row>
    <row r="241" spans="2:6" ht="18" customHeight="1" x14ac:dyDescent="0.25">
      <c r="B241" s="83" t="s">
        <v>1576</v>
      </c>
      <c r="C241" s="14"/>
      <c r="D241" s="36"/>
      <c r="E241" s="36"/>
      <c r="F241" s="36"/>
    </row>
    <row r="242" spans="2:6" ht="18" customHeight="1" x14ac:dyDescent="0.25">
      <c r="B242" s="39"/>
      <c r="C242" s="43"/>
      <c r="D242" s="36"/>
      <c r="E242" s="36"/>
      <c r="F242" s="36"/>
    </row>
    <row r="243" spans="2:6" ht="18" customHeight="1" x14ac:dyDescent="0.25">
      <c r="B243" s="33"/>
      <c r="C243" s="82"/>
      <c r="D243" s="36"/>
      <c r="E243" s="36"/>
      <c r="F243" s="36"/>
    </row>
    <row r="244" spans="2:6" ht="18" customHeight="1" x14ac:dyDescent="0.25">
      <c r="B244" s="33"/>
      <c r="C244" s="82"/>
      <c r="D244" s="36"/>
      <c r="E244" s="36"/>
      <c r="F244" s="36"/>
    </row>
    <row r="245" spans="2:6" ht="18" customHeight="1" x14ac:dyDescent="0.25">
      <c r="B245" s="33"/>
      <c r="C245" s="82"/>
      <c r="D245" s="36"/>
      <c r="E245" s="36"/>
      <c r="F245" s="36"/>
    </row>
    <row r="246" spans="2:6" ht="18" customHeight="1" x14ac:dyDescent="0.25">
      <c r="B246" s="83" t="s">
        <v>1577</v>
      </c>
      <c r="C246" s="14"/>
      <c r="D246" s="36"/>
      <c r="E246" s="36"/>
      <c r="F246" s="36"/>
    </row>
    <row r="247" spans="2:6" ht="18" customHeight="1" x14ac:dyDescent="0.25">
      <c r="B247" s="39"/>
      <c r="C247" s="43"/>
      <c r="D247" s="36"/>
      <c r="E247" s="36"/>
      <c r="F247" s="36"/>
    </row>
    <row r="248" spans="2:6" ht="18" customHeight="1" x14ac:dyDescent="0.25">
      <c r="B248" s="33"/>
      <c r="C248" s="43"/>
      <c r="D248" s="36"/>
      <c r="E248" s="36"/>
      <c r="F248" s="36"/>
    </row>
    <row r="249" spans="2:6" ht="18" customHeight="1" x14ac:dyDescent="0.25">
      <c r="B249" s="33"/>
      <c r="C249" s="43"/>
      <c r="D249" s="36"/>
      <c r="E249" s="36"/>
      <c r="F249" s="36"/>
    </row>
    <row r="250" spans="2:6" ht="18" customHeight="1" x14ac:dyDescent="0.25">
      <c r="B250" s="33"/>
      <c r="C250" s="43"/>
      <c r="D250" s="36"/>
      <c r="E250" s="36"/>
      <c r="F250" s="36"/>
    </row>
    <row r="251" spans="2:6" ht="18" customHeight="1" x14ac:dyDescent="0.25">
      <c r="B251" s="83" t="s">
        <v>1578</v>
      </c>
      <c r="C251" s="43"/>
      <c r="D251" s="36"/>
      <c r="E251" s="36"/>
      <c r="F251" s="36"/>
    </row>
    <row r="252" spans="2:6" ht="12.75" customHeight="1" x14ac:dyDescent="0.25">
      <c r="C252" s="43"/>
    </row>
    <row r="253" spans="2:6" ht="12.75" customHeight="1" x14ac:dyDescent="0.25">
      <c r="C253" s="43"/>
    </row>
    <row r="254" spans="2:6" ht="12.75" customHeight="1" x14ac:dyDescent="0.25">
      <c r="C254" s="43"/>
    </row>
    <row r="255" spans="2:6" ht="12.75" customHeight="1" x14ac:dyDescent="0.25">
      <c r="C255" s="43"/>
    </row>
    <row r="256" spans="2:6" ht="12.75" customHeight="1" x14ac:dyDescent="0.25">
      <c r="C256" s="43"/>
    </row>
    <row r="257" spans="3:3" ht="12.75" customHeight="1" x14ac:dyDescent="0.25">
      <c r="C257" s="43"/>
    </row>
    <row r="258" spans="3:3" ht="12.75" customHeight="1" x14ac:dyDescent="0.25">
      <c r="C258" s="43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topLeftCell="E1" workbookViewId="0">
      <selection activeCell="H13" sqref="H13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49" customWidth="1"/>
    <col min="6" max="6" width="14" style="149" customWidth="1"/>
    <col min="7" max="7" width="23.7109375" style="149" customWidth="1"/>
    <col min="8" max="13" width="17.7109375" style="18" customWidth="1"/>
    <col min="14" max="15" width="23.7109375" style="149" customWidth="1"/>
    <col min="16" max="16" width="16.85546875" style="18" customWidth="1"/>
    <col min="17" max="18" width="17.7109375" style="18" customWidth="1"/>
    <col min="19" max="19" width="16.42578125" style="149" customWidth="1"/>
    <col min="20" max="20" width="17.85546875" style="149" bestFit="1" customWidth="1"/>
    <col min="21" max="21" width="22.5703125" style="149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1"/>
      <c r="F1" s="141"/>
      <c r="G1" s="141"/>
      <c r="H1" s="4"/>
      <c r="I1" s="4"/>
      <c r="J1" s="4"/>
      <c r="K1" s="4"/>
      <c r="L1" s="4"/>
      <c r="M1" s="4"/>
      <c r="N1" s="141"/>
      <c r="O1" s="141"/>
      <c r="P1" s="4"/>
      <c r="Q1" s="4"/>
      <c r="R1" s="4"/>
      <c r="S1" s="141"/>
      <c r="T1" s="141"/>
      <c r="U1" s="141"/>
      <c r="V1" s="4"/>
      <c r="W1" s="4"/>
      <c r="X1" s="4"/>
    </row>
    <row r="2" spans="1:24" s="3" customFormat="1" ht="15.75" x14ac:dyDescent="0.25">
      <c r="A2" s="169" t="str">
        <f ca="1">Data!N1</f>
        <v xml:space="preserve">Promotora Costarricense Innovación e Investigación (PROMOTORA) 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4"/>
      <c r="W2" s="4"/>
      <c r="X2" s="4"/>
    </row>
    <row r="3" spans="1:24" s="3" customFormat="1" ht="15.75" x14ac:dyDescent="0.25">
      <c r="A3" s="169" t="s">
        <v>853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4"/>
      <c r="W3" s="4"/>
      <c r="X3" s="4"/>
    </row>
    <row r="4" spans="1:24" s="3" customFormat="1" ht="15.75" x14ac:dyDescent="0.25">
      <c r="A4" s="169" t="str">
        <f ca="1">+EstadoResultados_Rendimiento!A3</f>
        <v>Del 01 de Enero de 2024 al 30 de Junio de 2024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4"/>
      <c r="W4" s="4"/>
      <c r="X4" s="4"/>
    </row>
    <row r="5" spans="1:24" s="3" customFormat="1" ht="15.75" x14ac:dyDescent="0.25">
      <c r="A5" s="170" t="s">
        <v>1580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71" t="s">
        <v>1585</v>
      </c>
      <c r="B7" s="171" t="s">
        <v>854</v>
      </c>
      <c r="C7" s="172" t="s">
        <v>855</v>
      </c>
      <c r="D7" s="173"/>
      <c r="E7" s="173"/>
      <c r="F7" s="173"/>
      <c r="G7" s="174"/>
      <c r="H7" s="175" t="s">
        <v>856</v>
      </c>
      <c r="I7" s="176"/>
      <c r="J7" s="176"/>
      <c r="K7" s="176"/>
      <c r="L7" s="176"/>
      <c r="M7" s="176"/>
      <c r="N7" s="177"/>
      <c r="O7" s="178" t="s">
        <v>1586</v>
      </c>
      <c r="P7" s="179" t="s">
        <v>857</v>
      </c>
      <c r="Q7" s="180"/>
      <c r="R7" s="180"/>
      <c r="S7" s="180"/>
      <c r="T7" s="181"/>
      <c r="U7" s="178" t="s">
        <v>1587</v>
      </c>
    </row>
    <row r="8" spans="1:24" s="8" customFormat="1" ht="16.5" x14ac:dyDescent="0.25">
      <c r="A8" s="171"/>
      <c r="B8" s="171"/>
      <c r="C8" s="178" t="s">
        <v>858</v>
      </c>
      <c r="D8" s="178" t="s">
        <v>859</v>
      </c>
      <c r="E8" s="178" t="s">
        <v>860</v>
      </c>
      <c r="F8" s="178" t="s">
        <v>861</v>
      </c>
      <c r="G8" s="178" t="s">
        <v>1588</v>
      </c>
      <c r="H8" s="183" t="s">
        <v>862</v>
      </c>
      <c r="I8" s="183" t="s">
        <v>863</v>
      </c>
      <c r="J8" s="183" t="s">
        <v>859</v>
      </c>
      <c r="K8" s="183" t="s">
        <v>860</v>
      </c>
      <c r="L8" s="183" t="s">
        <v>861</v>
      </c>
      <c r="M8" s="183" t="s">
        <v>864</v>
      </c>
      <c r="N8" s="183" t="s">
        <v>1589</v>
      </c>
      <c r="O8" s="178"/>
      <c r="P8" s="182" t="s">
        <v>865</v>
      </c>
      <c r="Q8" s="182" t="s">
        <v>852</v>
      </c>
      <c r="R8" s="182" t="s">
        <v>863</v>
      </c>
      <c r="S8" s="182" t="s">
        <v>866</v>
      </c>
      <c r="T8" s="182" t="s">
        <v>867</v>
      </c>
      <c r="U8" s="178"/>
    </row>
    <row r="9" spans="1:24" s="8" customFormat="1" ht="16.5" x14ac:dyDescent="0.25">
      <c r="A9" s="171"/>
      <c r="B9" s="171"/>
      <c r="C9" s="178"/>
      <c r="D9" s="178"/>
      <c r="E9" s="178"/>
      <c r="F9" s="178"/>
      <c r="G9" s="178"/>
      <c r="H9" s="183"/>
      <c r="I9" s="183"/>
      <c r="J9" s="183"/>
      <c r="K9" s="183"/>
      <c r="L9" s="183"/>
      <c r="M9" s="183"/>
      <c r="N9" s="183"/>
      <c r="O9" s="178"/>
      <c r="P9" s="182"/>
      <c r="Q9" s="182"/>
      <c r="R9" s="182"/>
      <c r="S9" s="182"/>
      <c r="T9" s="182"/>
      <c r="U9" s="178"/>
    </row>
    <row r="10" spans="1:24" s="14" customFormat="1" ht="20.25" customHeight="1" x14ac:dyDescent="0.25">
      <c r="A10" s="9" t="s">
        <v>114</v>
      </c>
      <c r="B10" s="10" t="s">
        <v>868</v>
      </c>
      <c r="C10" s="11"/>
      <c r="D10" s="12"/>
      <c r="E10" s="142"/>
      <c r="F10" s="142"/>
      <c r="G10" s="142"/>
      <c r="H10" s="12"/>
      <c r="I10" s="12"/>
      <c r="J10" s="12"/>
      <c r="K10" s="12"/>
      <c r="L10" s="12"/>
      <c r="M10" s="12"/>
      <c r="N10" s="142"/>
      <c r="O10" s="142"/>
      <c r="P10" s="12"/>
      <c r="Q10" s="12"/>
      <c r="R10" s="12"/>
      <c r="S10" s="142"/>
      <c r="T10" s="142"/>
      <c r="U10" s="153"/>
      <c r="V10" s="13"/>
      <c r="W10" s="13"/>
      <c r="X10" s="13"/>
    </row>
    <row r="11" spans="1:24" ht="24" customHeight="1" x14ac:dyDescent="0.25">
      <c r="A11" s="15" t="s">
        <v>1590</v>
      </c>
      <c r="B11" s="16" t="s">
        <v>869</v>
      </c>
      <c r="C11" s="17">
        <f>SUM(C12:C23)</f>
        <v>1577416.9326299999</v>
      </c>
      <c r="D11" s="17">
        <f>SUM(D12:D23)</f>
        <v>0</v>
      </c>
      <c r="E11" s="143">
        <f>SUM(E12:E23)</f>
        <v>485072.68919</v>
      </c>
      <c r="F11" s="143">
        <f t="shared" ref="F11:T11" si="0">SUM(F12:F23)</f>
        <v>-114638.25563</v>
      </c>
      <c r="G11" s="143">
        <f>SUM(G12:G23)</f>
        <v>1947851.3661900002</v>
      </c>
      <c r="H11" s="17">
        <f t="shared" si="0"/>
        <v>515.78485000000001</v>
      </c>
      <c r="I11" s="17">
        <f t="shared" si="0"/>
        <v>-396.38995000000006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43">
        <f t="shared" si="0"/>
        <v>119.39489999999996</v>
      </c>
      <c r="O11" s="143">
        <f t="shared" si="0"/>
        <v>1947970.7610900002</v>
      </c>
      <c r="P11" s="17">
        <f t="shared" si="0"/>
        <v>-403082.51006</v>
      </c>
      <c r="Q11" s="17">
        <f t="shared" si="0"/>
        <v>-20977.95451</v>
      </c>
      <c r="R11" s="17">
        <f t="shared" si="0"/>
        <v>0</v>
      </c>
      <c r="S11" s="143">
        <f t="shared" si="0"/>
        <v>-20977.95451</v>
      </c>
      <c r="T11" s="143">
        <f t="shared" si="0"/>
        <v>-424060.46457000007</v>
      </c>
      <c r="U11" s="143">
        <f>SUM(U12:U23)</f>
        <v>1523910.2965199996</v>
      </c>
    </row>
    <row r="12" spans="1:24" ht="24" customHeight="1" x14ac:dyDescent="0.25">
      <c r="A12" s="20" t="s">
        <v>1591</v>
      </c>
      <c r="B12" s="21" t="s">
        <v>870</v>
      </c>
      <c r="C12" s="22">
        <v>199.9896</v>
      </c>
      <c r="D12" s="22"/>
      <c r="E12" s="144">
        <v>431153.05833999999</v>
      </c>
      <c r="F12" s="144"/>
      <c r="G12" s="150">
        <f>+C12+D12+E12+F12</f>
        <v>431353.04793999996</v>
      </c>
      <c r="H12" s="164"/>
      <c r="I12" s="164"/>
      <c r="J12" s="164"/>
      <c r="K12" s="164"/>
      <c r="L12" s="164"/>
      <c r="M12" s="164"/>
      <c r="N12" s="150">
        <f t="shared" ref="N12:N54" si="1">SUM(H12:M12)</f>
        <v>0</v>
      </c>
      <c r="O12" s="151">
        <f>+G12+N12</f>
        <v>431353.04793999996</v>
      </c>
      <c r="P12" s="165">
        <v>0</v>
      </c>
      <c r="Q12" s="165">
        <v>0</v>
      </c>
      <c r="R12" s="22"/>
      <c r="S12" s="154">
        <f>+Q12-R12</f>
        <v>0</v>
      </c>
      <c r="T12" s="154">
        <f>+P12+S12</f>
        <v>0</v>
      </c>
      <c r="U12" s="154">
        <f>+O12+T12</f>
        <v>431353.04793999996</v>
      </c>
    </row>
    <row r="13" spans="1:24" ht="24" customHeight="1" x14ac:dyDescent="0.25">
      <c r="A13" s="20" t="s">
        <v>1592</v>
      </c>
      <c r="B13" s="21" t="s">
        <v>871</v>
      </c>
      <c r="C13" s="22">
        <v>1283075.3917999999</v>
      </c>
      <c r="D13" s="22"/>
      <c r="E13" s="144">
        <v>39798.872750000002</v>
      </c>
      <c r="F13" s="144">
        <v>-109609.25343</v>
      </c>
      <c r="G13" s="158">
        <f t="shared" ref="G13:G23" si="2">+C13+D13+E13+F13</f>
        <v>1213265.0111199999</v>
      </c>
      <c r="H13" s="163"/>
      <c r="I13" s="163"/>
      <c r="J13" s="163"/>
      <c r="K13" s="163"/>
      <c r="L13" s="163"/>
      <c r="M13" s="163"/>
      <c r="N13" s="150">
        <f>SUM(H13:M13)</f>
        <v>0</v>
      </c>
      <c r="O13" s="151">
        <f t="shared" ref="O13:O54" si="3">+G13+N13</f>
        <v>1213265.0111199999</v>
      </c>
      <c r="P13" s="165">
        <v>-187300.10735000001</v>
      </c>
      <c r="Q13" s="165">
        <v>-11069.64618</v>
      </c>
      <c r="R13" s="22"/>
      <c r="S13" s="154">
        <f t="shared" ref="S13:S41" si="4">+Q13-R13</f>
        <v>-11069.64618</v>
      </c>
      <c r="T13" s="154">
        <f t="shared" ref="T13:T54" si="5">+P13+S13</f>
        <v>-198369.75353000002</v>
      </c>
      <c r="U13" s="154">
        <f t="shared" ref="U13:U54" si="6">+O13+T13</f>
        <v>1014895.2575899999</v>
      </c>
    </row>
    <row r="14" spans="1:24" ht="24" customHeight="1" x14ac:dyDescent="0.25">
      <c r="A14" s="20" t="s">
        <v>1593</v>
      </c>
      <c r="B14" s="21" t="s">
        <v>872</v>
      </c>
      <c r="C14" s="22">
        <v>16267.079300000001</v>
      </c>
      <c r="D14" s="22"/>
      <c r="E14" s="144"/>
      <c r="F14" s="144"/>
      <c r="G14" s="158">
        <f t="shared" si="2"/>
        <v>16267.079300000001</v>
      </c>
      <c r="H14" s="163"/>
      <c r="I14" s="163"/>
      <c r="J14" s="163"/>
      <c r="K14" s="163"/>
      <c r="L14" s="163"/>
      <c r="M14" s="163"/>
      <c r="N14" s="150">
        <f t="shared" si="1"/>
        <v>0</v>
      </c>
      <c r="O14" s="151">
        <f t="shared" si="3"/>
        <v>16267.079300000001</v>
      </c>
      <c r="P14" s="165">
        <v>-8497.5480900000002</v>
      </c>
      <c r="Q14" s="165">
        <v>-504.88956000000002</v>
      </c>
      <c r="R14" s="22"/>
      <c r="S14" s="154">
        <f t="shared" si="4"/>
        <v>-504.88956000000002</v>
      </c>
      <c r="T14" s="154">
        <f t="shared" si="5"/>
        <v>-9002.4376499999998</v>
      </c>
      <c r="U14" s="154">
        <f t="shared" si="6"/>
        <v>7264.6416500000014</v>
      </c>
    </row>
    <row r="15" spans="1:24" ht="24" customHeight="1" x14ac:dyDescent="0.25">
      <c r="A15" s="20" t="s">
        <v>1594</v>
      </c>
      <c r="B15" s="21" t="s">
        <v>873</v>
      </c>
      <c r="C15" s="22">
        <v>36171.686999999998</v>
      </c>
      <c r="D15" s="22"/>
      <c r="E15" s="144">
        <v>13617.626699999999</v>
      </c>
      <c r="F15" s="144"/>
      <c r="G15" s="158">
        <f t="shared" si="2"/>
        <v>49789.313699999999</v>
      </c>
      <c r="H15" s="163"/>
      <c r="I15" s="163"/>
      <c r="J15" s="163"/>
      <c r="K15" s="163"/>
      <c r="L15" s="163"/>
      <c r="M15" s="163"/>
      <c r="N15" s="150">
        <f t="shared" si="1"/>
        <v>0</v>
      </c>
      <c r="O15" s="151">
        <f t="shared" si="3"/>
        <v>49789.313699999999</v>
      </c>
      <c r="P15" s="165">
        <v>-36098.688700000006</v>
      </c>
      <c r="Q15" s="165">
        <v>0</v>
      </c>
      <c r="R15" s="22"/>
      <c r="S15" s="154">
        <f t="shared" si="4"/>
        <v>0</v>
      </c>
      <c r="T15" s="154">
        <f t="shared" si="5"/>
        <v>-36098.688700000006</v>
      </c>
      <c r="U15" s="154">
        <f t="shared" si="6"/>
        <v>13690.624999999993</v>
      </c>
    </row>
    <row r="16" spans="1:24" ht="24" customHeight="1" x14ac:dyDescent="0.25">
      <c r="A16" s="20" t="s">
        <v>1595</v>
      </c>
      <c r="B16" s="21" t="s">
        <v>874</v>
      </c>
      <c r="C16" s="22">
        <v>18858.005260000002</v>
      </c>
      <c r="D16" s="22"/>
      <c r="E16" s="144"/>
      <c r="F16" s="144">
        <v>-130.59375</v>
      </c>
      <c r="G16" s="158">
        <f t="shared" si="2"/>
        <v>18727.411510000002</v>
      </c>
      <c r="H16" s="163"/>
      <c r="I16" s="163">
        <v>-4</v>
      </c>
      <c r="J16" s="163"/>
      <c r="K16" s="163"/>
      <c r="L16" s="163"/>
      <c r="M16" s="163"/>
      <c r="N16" s="150">
        <f t="shared" si="1"/>
        <v>-4</v>
      </c>
      <c r="O16" s="151">
        <f t="shared" si="3"/>
        <v>18723.411510000002</v>
      </c>
      <c r="P16" s="165">
        <v>-14097.820910000002</v>
      </c>
      <c r="Q16" s="165">
        <v>-476.05757</v>
      </c>
      <c r="R16" s="22"/>
      <c r="S16" s="154">
        <f t="shared" si="4"/>
        <v>-476.05757</v>
      </c>
      <c r="T16" s="154">
        <f t="shared" si="5"/>
        <v>-14573.878480000003</v>
      </c>
      <c r="U16" s="154">
        <f t="shared" si="6"/>
        <v>4149.5330299999987</v>
      </c>
    </row>
    <row r="17" spans="1:21" s="19" customFormat="1" ht="24" customHeight="1" x14ac:dyDescent="0.25">
      <c r="A17" s="20" t="s">
        <v>1596</v>
      </c>
      <c r="B17" s="21" t="s">
        <v>875</v>
      </c>
      <c r="C17" s="22">
        <v>68523.569140000007</v>
      </c>
      <c r="D17" s="22"/>
      <c r="E17" s="144">
        <v>503.13140000000004</v>
      </c>
      <c r="F17" s="144">
        <v>-4515.3333899999998</v>
      </c>
      <c r="G17" s="158">
        <f t="shared" si="2"/>
        <v>64511.367150000005</v>
      </c>
      <c r="H17" s="163"/>
      <c r="I17" s="163">
        <v>-273.48288000000002</v>
      </c>
      <c r="J17" s="163"/>
      <c r="K17" s="163"/>
      <c r="L17" s="163"/>
      <c r="M17" s="163"/>
      <c r="N17" s="150">
        <f t="shared" si="1"/>
        <v>-273.48288000000002</v>
      </c>
      <c r="O17" s="151">
        <f t="shared" si="3"/>
        <v>64237.884270000002</v>
      </c>
      <c r="P17" s="165">
        <v>-48229.605799999998</v>
      </c>
      <c r="Q17" s="165">
        <v>-2443.3811600000004</v>
      </c>
      <c r="R17" s="22"/>
      <c r="S17" s="154">
        <f t="shared" si="4"/>
        <v>-2443.3811600000004</v>
      </c>
      <c r="T17" s="154">
        <f t="shared" si="5"/>
        <v>-50672.986959999995</v>
      </c>
      <c r="U17" s="154">
        <f t="shared" si="6"/>
        <v>13564.897310000008</v>
      </c>
    </row>
    <row r="18" spans="1:21" s="19" customFormat="1" ht="24" customHeight="1" x14ac:dyDescent="0.25">
      <c r="A18" s="20" t="s">
        <v>1597</v>
      </c>
      <c r="B18" s="21" t="s">
        <v>876</v>
      </c>
      <c r="C18" s="22">
        <v>148253.94422999999</v>
      </c>
      <c r="D18" s="22"/>
      <c r="E18" s="144"/>
      <c r="F18" s="144">
        <v>-383.07506000000001</v>
      </c>
      <c r="G18" s="158">
        <f t="shared" si="2"/>
        <v>147870.86916999999</v>
      </c>
      <c r="H18" s="163">
        <v>515.78485000000001</v>
      </c>
      <c r="I18" s="163">
        <v>-118.73887000000001</v>
      </c>
      <c r="J18" s="163"/>
      <c r="K18" s="163"/>
      <c r="L18" s="163"/>
      <c r="M18" s="163"/>
      <c r="N18" s="150">
        <f t="shared" si="1"/>
        <v>397.04597999999999</v>
      </c>
      <c r="O18" s="151">
        <f t="shared" si="3"/>
        <v>148267.91514999999</v>
      </c>
      <c r="P18" s="165">
        <v>-104611.01875</v>
      </c>
      <c r="Q18" s="165">
        <v>-6330.8569000000007</v>
      </c>
      <c r="R18" s="22"/>
      <c r="S18" s="154">
        <f t="shared" si="4"/>
        <v>-6330.8569000000007</v>
      </c>
      <c r="T18" s="154">
        <f t="shared" si="5"/>
        <v>-110941.87565</v>
      </c>
      <c r="U18" s="154">
        <f t="shared" si="6"/>
        <v>37326.039499999984</v>
      </c>
    </row>
    <row r="19" spans="1:21" s="19" customFormat="1" ht="24" customHeight="1" x14ac:dyDescent="0.25">
      <c r="A19" s="20" t="s">
        <v>1598</v>
      </c>
      <c r="B19" s="21" t="s">
        <v>877</v>
      </c>
      <c r="C19" s="22">
        <v>423.98500000000001</v>
      </c>
      <c r="D19" s="22"/>
      <c r="E19" s="144"/>
      <c r="F19" s="144"/>
      <c r="G19" s="158">
        <f t="shared" si="2"/>
        <v>423.98500000000001</v>
      </c>
      <c r="H19" s="163"/>
      <c r="I19" s="163"/>
      <c r="J19" s="163"/>
      <c r="K19" s="163"/>
      <c r="L19" s="163"/>
      <c r="M19" s="163"/>
      <c r="N19" s="150">
        <f t="shared" si="1"/>
        <v>0</v>
      </c>
      <c r="O19" s="151">
        <f t="shared" si="3"/>
        <v>423.98500000000001</v>
      </c>
      <c r="P19" s="165">
        <v>-365.334</v>
      </c>
      <c r="Q19" s="165">
        <v>-4.4325000000000001</v>
      </c>
      <c r="R19" s="22"/>
      <c r="S19" s="154">
        <f t="shared" si="4"/>
        <v>-4.4325000000000001</v>
      </c>
      <c r="T19" s="154">
        <f t="shared" si="5"/>
        <v>-369.76650000000001</v>
      </c>
      <c r="U19" s="154">
        <f t="shared" si="6"/>
        <v>54.218500000000006</v>
      </c>
    </row>
    <row r="20" spans="1:21" s="19" customFormat="1" ht="24" customHeight="1" x14ac:dyDescent="0.25">
      <c r="A20" s="20" t="s">
        <v>1599</v>
      </c>
      <c r="B20" s="21" t="s">
        <v>878</v>
      </c>
      <c r="C20" s="22">
        <v>1526.848</v>
      </c>
      <c r="D20" s="22"/>
      <c r="E20" s="144"/>
      <c r="F20" s="144"/>
      <c r="G20" s="158">
        <f t="shared" si="2"/>
        <v>1526.848</v>
      </c>
      <c r="H20" s="163"/>
      <c r="I20" s="163"/>
      <c r="J20" s="163"/>
      <c r="K20" s="163"/>
      <c r="L20" s="163"/>
      <c r="M20" s="163"/>
      <c r="N20" s="150">
        <f t="shared" si="1"/>
        <v>0</v>
      </c>
      <c r="O20" s="151">
        <f t="shared" si="3"/>
        <v>1526.848</v>
      </c>
      <c r="P20" s="165">
        <v>-1349.0182100000002</v>
      </c>
      <c r="Q20" s="165">
        <v>-10.377840000000001</v>
      </c>
      <c r="R20" s="22"/>
      <c r="S20" s="154">
        <f t="shared" si="4"/>
        <v>-10.377840000000001</v>
      </c>
      <c r="T20" s="154">
        <f t="shared" si="5"/>
        <v>-1359.3960500000003</v>
      </c>
      <c r="U20" s="154">
        <f t="shared" si="6"/>
        <v>167.45194999999967</v>
      </c>
    </row>
    <row r="21" spans="1:21" s="19" customFormat="1" ht="24" customHeight="1" x14ac:dyDescent="0.25">
      <c r="A21" s="20" t="s">
        <v>1600</v>
      </c>
      <c r="B21" s="21" t="s">
        <v>879</v>
      </c>
      <c r="C21" s="22">
        <v>1774.17165</v>
      </c>
      <c r="D21" s="22"/>
      <c r="E21" s="144"/>
      <c r="F21" s="144"/>
      <c r="G21" s="158">
        <f t="shared" si="2"/>
        <v>1774.17165</v>
      </c>
      <c r="H21" s="163"/>
      <c r="I21" s="163">
        <v>-0.16819999999999999</v>
      </c>
      <c r="J21" s="163"/>
      <c r="K21" s="163"/>
      <c r="L21" s="163"/>
      <c r="M21" s="163"/>
      <c r="N21" s="150">
        <f t="shared" si="1"/>
        <v>-0.16819999999999999</v>
      </c>
      <c r="O21" s="151">
        <f t="shared" si="3"/>
        <v>1774.0034499999999</v>
      </c>
      <c r="P21" s="165">
        <v>-920.91977999999995</v>
      </c>
      <c r="Q21" s="165">
        <v>-38.273099999999999</v>
      </c>
      <c r="R21" s="22"/>
      <c r="S21" s="154">
        <f t="shared" si="4"/>
        <v>-38.273099999999999</v>
      </c>
      <c r="T21" s="154">
        <f t="shared" si="5"/>
        <v>-959.19287999999995</v>
      </c>
      <c r="U21" s="154">
        <f t="shared" si="6"/>
        <v>814.81056999999998</v>
      </c>
    </row>
    <row r="22" spans="1:21" s="19" customFormat="1" ht="24" customHeight="1" x14ac:dyDescent="0.25">
      <c r="A22" s="20" t="s">
        <v>1601</v>
      </c>
      <c r="B22" s="21" t="s">
        <v>880</v>
      </c>
      <c r="C22" s="22">
        <v>0</v>
      </c>
      <c r="D22" s="22"/>
      <c r="E22" s="144"/>
      <c r="F22" s="144"/>
      <c r="G22" s="158">
        <f t="shared" si="2"/>
        <v>0</v>
      </c>
      <c r="H22" s="163"/>
      <c r="I22" s="163"/>
      <c r="J22" s="163"/>
      <c r="K22" s="163"/>
      <c r="L22" s="163"/>
      <c r="M22" s="163"/>
      <c r="N22" s="150">
        <f t="shared" si="1"/>
        <v>0</v>
      </c>
      <c r="O22" s="151">
        <f t="shared" si="3"/>
        <v>0</v>
      </c>
      <c r="P22" s="165">
        <v>0</v>
      </c>
      <c r="Q22" s="165">
        <v>0</v>
      </c>
      <c r="R22" s="22"/>
      <c r="S22" s="154">
        <f t="shared" si="4"/>
        <v>0</v>
      </c>
      <c r="T22" s="154">
        <f t="shared" si="5"/>
        <v>0</v>
      </c>
      <c r="U22" s="154">
        <f t="shared" si="6"/>
        <v>0</v>
      </c>
    </row>
    <row r="23" spans="1:21" s="19" customFormat="1" ht="24" customHeight="1" x14ac:dyDescent="0.25">
      <c r="A23" s="20" t="s">
        <v>1602</v>
      </c>
      <c r="B23" s="21" t="s">
        <v>881</v>
      </c>
      <c r="C23" s="22">
        <v>2342.2616499999999</v>
      </c>
      <c r="D23" s="22"/>
      <c r="E23" s="144"/>
      <c r="F23" s="144"/>
      <c r="G23" s="158">
        <f t="shared" si="2"/>
        <v>2342.2616499999999</v>
      </c>
      <c r="H23" s="163"/>
      <c r="I23" s="163"/>
      <c r="J23" s="163"/>
      <c r="K23" s="163"/>
      <c r="L23" s="163"/>
      <c r="M23" s="163"/>
      <c r="N23" s="150">
        <f t="shared" si="1"/>
        <v>0</v>
      </c>
      <c r="O23" s="151">
        <f t="shared" si="3"/>
        <v>2342.2616499999999</v>
      </c>
      <c r="P23" s="165">
        <v>-1612.44847</v>
      </c>
      <c r="Q23" s="165">
        <v>-100.0397</v>
      </c>
      <c r="R23" s="22"/>
      <c r="S23" s="154">
        <f t="shared" si="4"/>
        <v>-100.0397</v>
      </c>
      <c r="T23" s="154">
        <f t="shared" si="5"/>
        <v>-1712.4881700000001</v>
      </c>
      <c r="U23" s="154">
        <f t="shared" si="6"/>
        <v>629.77347999999984</v>
      </c>
    </row>
    <row r="24" spans="1:21" s="19" customFormat="1" ht="24" customHeight="1" x14ac:dyDescent="0.25">
      <c r="A24" s="15" t="s">
        <v>1603</v>
      </c>
      <c r="B24" s="16" t="s">
        <v>120</v>
      </c>
      <c r="C24" s="17">
        <f>SUM(C25:C29)</f>
        <v>0</v>
      </c>
      <c r="D24" s="17">
        <f>SUM(D25:D29)</f>
        <v>0</v>
      </c>
      <c r="E24" s="143">
        <f t="shared" ref="E24:T24" si="7">SUM(E25:E29)</f>
        <v>0</v>
      </c>
      <c r="F24" s="143">
        <f t="shared" si="7"/>
        <v>0</v>
      </c>
      <c r="G24" s="143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3">
        <f t="shared" si="7"/>
        <v>0</v>
      </c>
      <c r="O24" s="143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3">
        <f t="shared" si="7"/>
        <v>0</v>
      </c>
      <c r="T24" s="143">
        <f t="shared" si="7"/>
        <v>0</v>
      </c>
      <c r="U24" s="143">
        <f>SUM(U25:U29)</f>
        <v>0</v>
      </c>
    </row>
    <row r="25" spans="1:21" s="19" customFormat="1" ht="24" customHeight="1" x14ac:dyDescent="0.25">
      <c r="A25" s="20" t="s">
        <v>1604</v>
      </c>
      <c r="B25" s="21" t="s">
        <v>870</v>
      </c>
      <c r="C25" s="22"/>
      <c r="D25" s="22"/>
      <c r="E25" s="144"/>
      <c r="F25" s="144"/>
      <c r="G25" s="150">
        <f>+C25+D25+E25-F25</f>
        <v>0</v>
      </c>
      <c r="H25" s="22"/>
      <c r="I25" s="22"/>
      <c r="J25" s="22"/>
      <c r="K25" s="22"/>
      <c r="L25" s="22"/>
      <c r="M25" s="22"/>
      <c r="N25" s="150">
        <f t="shared" si="1"/>
        <v>0</v>
      </c>
      <c r="O25" s="151">
        <f t="shared" si="3"/>
        <v>0</v>
      </c>
      <c r="P25" s="22"/>
      <c r="Q25" s="22"/>
      <c r="R25" s="22"/>
      <c r="S25" s="154">
        <f t="shared" si="4"/>
        <v>0</v>
      </c>
      <c r="T25" s="154">
        <f t="shared" si="5"/>
        <v>0</v>
      </c>
      <c r="U25" s="154">
        <f t="shared" si="6"/>
        <v>0</v>
      </c>
    </row>
    <row r="26" spans="1:21" s="19" customFormat="1" ht="24" customHeight="1" x14ac:dyDescent="0.25">
      <c r="A26" s="20" t="s">
        <v>1605</v>
      </c>
      <c r="B26" s="21" t="s">
        <v>871</v>
      </c>
      <c r="C26" s="22"/>
      <c r="D26" s="22"/>
      <c r="E26" s="144"/>
      <c r="F26" s="144"/>
      <c r="G26" s="150">
        <f>+C26+D26+E26-F26</f>
        <v>0</v>
      </c>
      <c r="H26" s="22"/>
      <c r="I26" s="22"/>
      <c r="J26" s="22"/>
      <c r="K26" s="22"/>
      <c r="L26" s="22"/>
      <c r="M26" s="22"/>
      <c r="N26" s="150">
        <f t="shared" si="1"/>
        <v>0</v>
      </c>
      <c r="O26" s="151">
        <f t="shared" si="3"/>
        <v>0</v>
      </c>
      <c r="P26" s="22"/>
      <c r="Q26" s="22"/>
      <c r="R26" s="22"/>
      <c r="S26" s="154">
        <f t="shared" si="4"/>
        <v>0</v>
      </c>
      <c r="T26" s="154">
        <f t="shared" si="5"/>
        <v>0</v>
      </c>
      <c r="U26" s="154">
        <f t="shared" si="6"/>
        <v>0</v>
      </c>
    </row>
    <row r="27" spans="1:21" s="19" customFormat="1" ht="24" customHeight="1" x14ac:dyDescent="0.25">
      <c r="A27" s="23" t="s">
        <v>1606</v>
      </c>
      <c r="B27" s="24" t="s">
        <v>1607</v>
      </c>
      <c r="C27" s="22"/>
      <c r="D27" s="22"/>
      <c r="E27" s="144"/>
      <c r="F27" s="144"/>
      <c r="G27" s="150"/>
      <c r="H27" s="22"/>
      <c r="I27" s="22"/>
      <c r="J27" s="22"/>
      <c r="K27" s="22"/>
      <c r="L27" s="22"/>
      <c r="M27" s="22"/>
      <c r="N27" s="150">
        <f t="shared" si="1"/>
        <v>0</v>
      </c>
      <c r="O27" s="151"/>
      <c r="P27" s="22"/>
      <c r="Q27" s="22"/>
      <c r="R27" s="22"/>
      <c r="S27" s="154">
        <f t="shared" si="4"/>
        <v>0</v>
      </c>
      <c r="T27" s="154">
        <f t="shared" si="5"/>
        <v>0</v>
      </c>
      <c r="U27" s="154"/>
    </row>
    <row r="28" spans="1:21" s="19" customFormat="1" ht="24" customHeight="1" x14ac:dyDescent="0.25">
      <c r="A28" s="20" t="s">
        <v>1608</v>
      </c>
      <c r="B28" s="21" t="s">
        <v>883</v>
      </c>
      <c r="C28" s="22"/>
      <c r="D28" s="22"/>
      <c r="E28" s="144"/>
      <c r="F28" s="144"/>
      <c r="G28" s="150">
        <f>+C28+D28+E28-F28</f>
        <v>0</v>
      </c>
      <c r="H28" s="22"/>
      <c r="I28" s="22"/>
      <c r="J28" s="22"/>
      <c r="K28" s="22"/>
      <c r="L28" s="22"/>
      <c r="M28" s="22"/>
      <c r="N28" s="150">
        <f t="shared" si="1"/>
        <v>0</v>
      </c>
      <c r="O28" s="151">
        <f t="shared" si="3"/>
        <v>0</v>
      </c>
      <c r="P28" s="22"/>
      <c r="Q28" s="22"/>
      <c r="R28" s="22"/>
      <c r="S28" s="154">
        <f t="shared" si="4"/>
        <v>0</v>
      </c>
      <c r="T28" s="154">
        <f t="shared" si="5"/>
        <v>0</v>
      </c>
      <c r="U28" s="154">
        <f t="shared" si="6"/>
        <v>0</v>
      </c>
    </row>
    <row r="29" spans="1:21" s="19" customFormat="1" ht="24" customHeight="1" x14ac:dyDescent="0.25">
      <c r="A29" s="20" t="s">
        <v>1609</v>
      </c>
      <c r="B29" s="21" t="s">
        <v>884</v>
      </c>
      <c r="C29" s="22"/>
      <c r="D29" s="22"/>
      <c r="E29" s="144"/>
      <c r="F29" s="144"/>
      <c r="G29" s="150">
        <f>+C29+D29+E29-F29</f>
        <v>0</v>
      </c>
      <c r="H29" s="22"/>
      <c r="I29" s="22"/>
      <c r="J29" s="22"/>
      <c r="K29" s="22"/>
      <c r="L29" s="22"/>
      <c r="M29" s="22"/>
      <c r="N29" s="150">
        <f t="shared" si="1"/>
        <v>0</v>
      </c>
      <c r="O29" s="151">
        <f t="shared" si="3"/>
        <v>0</v>
      </c>
      <c r="P29" s="22"/>
      <c r="Q29" s="22"/>
      <c r="R29" s="22"/>
      <c r="S29" s="154">
        <f t="shared" si="4"/>
        <v>0</v>
      </c>
      <c r="T29" s="154">
        <f t="shared" si="5"/>
        <v>0</v>
      </c>
      <c r="U29" s="154">
        <f t="shared" si="6"/>
        <v>0</v>
      </c>
    </row>
    <row r="30" spans="1:21" s="19" customFormat="1" ht="24" customHeight="1" x14ac:dyDescent="0.25">
      <c r="A30" s="15" t="s">
        <v>1610</v>
      </c>
      <c r="B30" s="16" t="s">
        <v>124</v>
      </c>
      <c r="C30" s="17">
        <f>SUM(C31:C34)</f>
        <v>0</v>
      </c>
      <c r="D30" s="17">
        <f>SUM(D31:D34)</f>
        <v>0</v>
      </c>
      <c r="E30" s="143">
        <f t="shared" ref="E30:T30" si="8">SUM(E31:E34)</f>
        <v>0</v>
      </c>
      <c r="F30" s="143">
        <f t="shared" si="8"/>
        <v>0</v>
      </c>
      <c r="G30" s="143">
        <f t="shared" si="8"/>
        <v>0</v>
      </c>
      <c r="H30" s="17">
        <f t="shared" si="8"/>
        <v>0</v>
      </c>
      <c r="I30" s="17">
        <f t="shared" si="8"/>
        <v>0</v>
      </c>
      <c r="J30" s="17">
        <f t="shared" si="8"/>
        <v>0</v>
      </c>
      <c r="K30" s="17">
        <f t="shared" si="8"/>
        <v>0</v>
      </c>
      <c r="L30" s="17">
        <f t="shared" si="8"/>
        <v>0</v>
      </c>
      <c r="M30" s="17">
        <f t="shared" si="8"/>
        <v>0</v>
      </c>
      <c r="N30" s="143">
        <f t="shared" si="8"/>
        <v>0</v>
      </c>
      <c r="O30" s="143">
        <f t="shared" si="8"/>
        <v>0</v>
      </c>
      <c r="P30" s="17">
        <f t="shared" si="8"/>
        <v>0</v>
      </c>
      <c r="Q30" s="17">
        <f t="shared" si="8"/>
        <v>0</v>
      </c>
      <c r="R30" s="17">
        <f t="shared" si="8"/>
        <v>0</v>
      </c>
      <c r="S30" s="143">
        <f>SUM(S31:S34)</f>
        <v>0</v>
      </c>
      <c r="T30" s="143">
        <f t="shared" si="8"/>
        <v>0</v>
      </c>
      <c r="U30" s="143">
        <f>SUM(U31:U34)</f>
        <v>0</v>
      </c>
    </row>
    <row r="31" spans="1:21" s="19" customFormat="1" ht="24" customHeight="1" x14ac:dyDescent="0.25">
      <c r="A31" s="20" t="s">
        <v>1611</v>
      </c>
      <c r="B31" s="21" t="s">
        <v>1612</v>
      </c>
      <c r="C31" s="22"/>
      <c r="D31" s="22"/>
      <c r="E31" s="144"/>
      <c r="F31" s="144"/>
      <c r="G31" s="150">
        <f>+C31+D31+E31-F31</f>
        <v>0</v>
      </c>
      <c r="H31" s="22"/>
      <c r="I31" s="22"/>
      <c r="J31" s="22"/>
      <c r="K31" s="22"/>
      <c r="L31" s="22"/>
      <c r="M31" s="22"/>
      <c r="N31" s="150">
        <f t="shared" si="1"/>
        <v>0</v>
      </c>
      <c r="O31" s="151">
        <f t="shared" si="3"/>
        <v>0</v>
      </c>
      <c r="P31" s="22"/>
      <c r="Q31" s="22"/>
      <c r="R31" s="22"/>
      <c r="S31" s="154">
        <f t="shared" si="4"/>
        <v>0</v>
      </c>
      <c r="T31" s="154">
        <f t="shared" si="5"/>
        <v>0</v>
      </c>
      <c r="U31" s="154">
        <f t="shared" si="6"/>
        <v>0</v>
      </c>
    </row>
    <row r="32" spans="1:21" s="19" customFormat="1" ht="24" customHeight="1" x14ac:dyDescent="0.25">
      <c r="A32" s="20" t="s">
        <v>1613</v>
      </c>
      <c r="B32" s="21" t="s">
        <v>885</v>
      </c>
      <c r="C32" s="22"/>
      <c r="D32" s="22"/>
      <c r="E32" s="144"/>
      <c r="F32" s="144"/>
      <c r="G32" s="150">
        <f>+C32+D32+E32-F32</f>
        <v>0</v>
      </c>
      <c r="H32" s="22"/>
      <c r="I32" s="22"/>
      <c r="J32" s="22"/>
      <c r="K32" s="22"/>
      <c r="L32" s="22"/>
      <c r="M32" s="22"/>
      <c r="N32" s="150">
        <f t="shared" si="1"/>
        <v>0</v>
      </c>
      <c r="O32" s="151">
        <f t="shared" si="3"/>
        <v>0</v>
      </c>
      <c r="P32" s="22"/>
      <c r="Q32" s="22"/>
      <c r="R32" s="22"/>
      <c r="S32" s="154">
        <f t="shared" si="4"/>
        <v>0</v>
      </c>
      <c r="T32" s="154">
        <f t="shared" si="5"/>
        <v>0</v>
      </c>
      <c r="U32" s="154">
        <f t="shared" si="6"/>
        <v>0</v>
      </c>
    </row>
    <row r="33" spans="1:21" s="19" customFormat="1" ht="24" customHeight="1" x14ac:dyDescent="0.25">
      <c r="A33" s="20" t="s">
        <v>1614</v>
      </c>
      <c r="B33" s="21" t="s">
        <v>886</v>
      </c>
      <c r="C33" s="22"/>
      <c r="D33" s="22"/>
      <c r="E33" s="144"/>
      <c r="F33" s="144"/>
      <c r="G33" s="150">
        <f>+C33+D33+E33-F33</f>
        <v>0</v>
      </c>
      <c r="H33" s="22"/>
      <c r="I33" s="22"/>
      <c r="J33" s="22"/>
      <c r="K33" s="22"/>
      <c r="L33" s="22"/>
      <c r="M33" s="22"/>
      <c r="N33" s="150">
        <f t="shared" si="1"/>
        <v>0</v>
      </c>
      <c r="O33" s="151">
        <f t="shared" si="3"/>
        <v>0</v>
      </c>
      <c r="P33" s="22"/>
      <c r="Q33" s="22"/>
      <c r="R33" s="22"/>
      <c r="S33" s="154">
        <f t="shared" si="4"/>
        <v>0</v>
      </c>
      <c r="T33" s="154">
        <f t="shared" si="5"/>
        <v>0</v>
      </c>
      <c r="U33" s="154">
        <f t="shared" si="6"/>
        <v>0</v>
      </c>
    </row>
    <row r="34" spans="1:21" s="19" customFormat="1" ht="24" customHeight="1" x14ac:dyDescent="0.25">
      <c r="A34" s="20" t="s">
        <v>1615</v>
      </c>
      <c r="B34" s="21" t="s">
        <v>887</v>
      </c>
      <c r="C34" s="22"/>
      <c r="D34" s="22"/>
      <c r="E34" s="144"/>
      <c r="F34" s="144"/>
      <c r="G34" s="150">
        <f>+C34+D34+E34-F34</f>
        <v>0</v>
      </c>
      <c r="H34" s="22"/>
      <c r="I34" s="22"/>
      <c r="J34" s="22"/>
      <c r="K34" s="22"/>
      <c r="L34" s="22"/>
      <c r="M34" s="22"/>
      <c r="N34" s="150">
        <f t="shared" si="1"/>
        <v>0</v>
      </c>
      <c r="O34" s="151">
        <f t="shared" si="3"/>
        <v>0</v>
      </c>
      <c r="P34" s="22"/>
      <c r="Q34" s="22"/>
      <c r="R34" s="22"/>
      <c r="S34" s="154">
        <f t="shared" si="4"/>
        <v>0</v>
      </c>
      <c r="T34" s="154">
        <f t="shared" si="5"/>
        <v>0</v>
      </c>
      <c r="U34" s="154">
        <f t="shared" si="6"/>
        <v>0</v>
      </c>
    </row>
    <row r="35" spans="1:21" s="19" customFormat="1" ht="24" customHeight="1" x14ac:dyDescent="0.25">
      <c r="A35" s="15" t="s">
        <v>1616</v>
      </c>
      <c r="B35" s="16" t="s">
        <v>126</v>
      </c>
      <c r="C35" s="17">
        <f>SUM(C36:C38)</f>
        <v>0</v>
      </c>
      <c r="D35" s="17">
        <f>SUM(D36:D38)</f>
        <v>0</v>
      </c>
      <c r="E35" s="143">
        <f t="shared" ref="E35:T35" si="9">SUM(E36:E38)</f>
        <v>0</v>
      </c>
      <c r="F35" s="143">
        <f t="shared" si="9"/>
        <v>0</v>
      </c>
      <c r="G35" s="143">
        <f t="shared" si="9"/>
        <v>0</v>
      </c>
      <c r="H35" s="17">
        <f t="shared" si="9"/>
        <v>0</v>
      </c>
      <c r="I35" s="17">
        <f t="shared" si="9"/>
        <v>0</v>
      </c>
      <c r="J35" s="17">
        <f t="shared" si="9"/>
        <v>0</v>
      </c>
      <c r="K35" s="17">
        <f t="shared" si="9"/>
        <v>0</v>
      </c>
      <c r="L35" s="17">
        <f t="shared" si="9"/>
        <v>0</v>
      </c>
      <c r="M35" s="17">
        <f t="shared" si="9"/>
        <v>0</v>
      </c>
      <c r="N35" s="143">
        <f t="shared" si="9"/>
        <v>0</v>
      </c>
      <c r="O35" s="143">
        <f t="shared" si="9"/>
        <v>0</v>
      </c>
      <c r="P35" s="17">
        <f t="shared" si="9"/>
        <v>0</v>
      </c>
      <c r="Q35" s="17">
        <f t="shared" si="9"/>
        <v>0</v>
      </c>
      <c r="R35" s="17">
        <f t="shared" si="9"/>
        <v>0</v>
      </c>
      <c r="S35" s="143">
        <f t="shared" si="9"/>
        <v>0</v>
      </c>
      <c r="T35" s="143">
        <f t="shared" si="9"/>
        <v>0</v>
      </c>
      <c r="U35" s="143">
        <f>SUM(U36:U38)</f>
        <v>0</v>
      </c>
    </row>
    <row r="36" spans="1:21" s="19" customFormat="1" ht="24" customHeight="1" x14ac:dyDescent="0.25">
      <c r="A36" s="20" t="s">
        <v>1617</v>
      </c>
      <c r="B36" s="21" t="s">
        <v>888</v>
      </c>
      <c r="C36" s="22"/>
      <c r="D36" s="22"/>
      <c r="E36" s="144"/>
      <c r="F36" s="144"/>
      <c r="G36" s="150">
        <f>+C36+D36+E36-F36</f>
        <v>0</v>
      </c>
      <c r="H36" s="22"/>
      <c r="I36" s="22"/>
      <c r="J36" s="22"/>
      <c r="K36" s="22"/>
      <c r="L36" s="22"/>
      <c r="M36" s="22"/>
      <c r="N36" s="150">
        <f t="shared" si="1"/>
        <v>0</v>
      </c>
      <c r="O36" s="151">
        <f t="shared" si="3"/>
        <v>0</v>
      </c>
      <c r="P36" s="22"/>
      <c r="Q36" s="22"/>
      <c r="R36" s="22"/>
      <c r="S36" s="154">
        <f t="shared" si="4"/>
        <v>0</v>
      </c>
      <c r="T36" s="154">
        <f t="shared" si="5"/>
        <v>0</v>
      </c>
      <c r="U36" s="154">
        <f t="shared" si="6"/>
        <v>0</v>
      </c>
    </row>
    <row r="37" spans="1:21" s="19" customFormat="1" ht="24" customHeight="1" x14ac:dyDescent="0.25">
      <c r="A37" s="20" t="s">
        <v>1618</v>
      </c>
      <c r="B37" s="21" t="s">
        <v>889</v>
      </c>
      <c r="C37" s="22"/>
      <c r="D37" s="22"/>
      <c r="E37" s="144"/>
      <c r="F37" s="144"/>
      <c r="G37" s="150">
        <f>+C37+D37+E37-F37</f>
        <v>0</v>
      </c>
      <c r="H37" s="22"/>
      <c r="I37" s="22"/>
      <c r="J37" s="22"/>
      <c r="K37" s="22"/>
      <c r="L37" s="22"/>
      <c r="M37" s="22"/>
      <c r="N37" s="150">
        <f t="shared" si="1"/>
        <v>0</v>
      </c>
      <c r="O37" s="151">
        <f t="shared" si="3"/>
        <v>0</v>
      </c>
      <c r="P37" s="22"/>
      <c r="Q37" s="22"/>
      <c r="R37" s="22"/>
      <c r="S37" s="154">
        <f t="shared" si="4"/>
        <v>0</v>
      </c>
      <c r="T37" s="154">
        <f t="shared" si="5"/>
        <v>0</v>
      </c>
      <c r="U37" s="154">
        <f t="shared" si="6"/>
        <v>0</v>
      </c>
    </row>
    <row r="38" spans="1:21" s="19" customFormat="1" ht="24" customHeight="1" x14ac:dyDescent="0.25">
      <c r="A38" s="20" t="s">
        <v>1619</v>
      </c>
      <c r="B38" s="21" t="s">
        <v>890</v>
      </c>
      <c r="C38" s="22"/>
      <c r="D38" s="22"/>
      <c r="E38" s="144"/>
      <c r="F38" s="144"/>
      <c r="G38" s="150">
        <f>+C38+D38+E38-F38</f>
        <v>0</v>
      </c>
      <c r="H38" s="22"/>
      <c r="I38" s="22"/>
      <c r="J38" s="22"/>
      <c r="K38" s="22"/>
      <c r="L38" s="22"/>
      <c r="M38" s="22"/>
      <c r="N38" s="150">
        <f t="shared" si="1"/>
        <v>0</v>
      </c>
      <c r="O38" s="151">
        <f t="shared" si="3"/>
        <v>0</v>
      </c>
      <c r="P38" s="22"/>
      <c r="Q38" s="22"/>
      <c r="R38" s="22"/>
      <c r="S38" s="154">
        <f t="shared" si="4"/>
        <v>0</v>
      </c>
      <c r="T38" s="154">
        <f t="shared" si="5"/>
        <v>0</v>
      </c>
      <c r="U38" s="154">
        <f t="shared" si="6"/>
        <v>0</v>
      </c>
    </row>
    <row r="39" spans="1:21" s="19" customFormat="1" ht="24" customHeight="1" x14ac:dyDescent="0.25">
      <c r="A39" s="15" t="s">
        <v>1620</v>
      </c>
      <c r="B39" s="16" t="s">
        <v>128</v>
      </c>
      <c r="C39" s="17">
        <f>SUM(C40:C41)</f>
        <v>0</v>
      </c>
      <c r="D39" s="17">
        <f>SUM(D40:D41)</f>
        <v>0</v>
      </c>
      <c r="E39" s="143">
        <f t="shared" ref="E39:U39" si="10">SUM(E40:E41)</f>
        <v>0</v>
      </c>
      <c r="F39" s="143">
        <f t="shared" si="10"/>
        <v>0</v>
      </c>
      <c r="G39" s="143">
        <f t="shared" si="10"/>
        <v>0</v>
      </c>
      <c r="H39" s="17">
        <f t="shared" si="10"/>
        <v>0</v>
      </c>
      <c r="I39" s="17">
        <f t="shared" si="10"/>
        <v>0</v>
      </c>
      <c r="J39" s="17">
        <f t="shared" si="10"/>
        <v>0</v>
      </c>
      <c r="K39" s="17">
        <f t="shared" si="10"/>
        <v>0</v>
      </c>
      <c r="L39" s="17">
        <f t="shared" si="10"/>
        <v>0</v>
      </c>
      <c r="M39" s="17">
        <f t="shared" si="10"/>
        <v>0</v>
      </c>
      <c r="N39" s="143">
        <f t="shared" si="10"/>
        <v>0</v>
      </c>
      <c r="O39" s="143">
        <f t="shared" si="10"/>
        <v>0</v>
      </c>
      <c r="P39" s="17">
        <f t="shared" si="10"/>
        <v>0</v>
      </c>
      <c r="Q39" s="17">
        <f t="shared" si="10"/>
        <v>0</v>
      </c>
      <c r="R39" s="17">
        <f t="shared" si="10"/>
        <v>0</v>
      </c>
      <c r="S39" s="143">
        <f t="shared" si="10"/>
        <v>0</v>
      </c>
      <c r="T39" s="143">
        <f t="shared" si="10"/>
        <v>0</v>
      </c>
      <c r="U39" s="143">
        <f t="shared" si="10"/>
        <v>0</v>
      </c>
    </row>
    <row r="40" spans="1:21" s="19" customFormat="1" ht="24" customHeight="1" x14ac:dyDescent="0.25">
      <c r="A40" s="20" t="s">
        <v>1621</v>
      </c>
      <c r="B40" s="21" t="s">
        <v>891</v>
      </c>
      <c r="C40" s="22"/>
      <c r="D40" s="22"/>
      <c r="E40" s="144"/>
      <c r="F40" s="144"/>
      <c r="G40" s="150">
        <f>+C40+D40+E40-F40</f>
        <v>0</v>
      </c>
      <c r="H40" s="22"/>
      <c r="I40" s="22"/>
      <c r="J40" s="22"/>
      <c r="K40" s="22"/>
      <c r="L40" s="22"/>
      <c r="M40" s="22"/>
      <c r="N40" s="150">
        <f t="shared" si="1"/>
        <v>0</v>
      </c>
      <c r="O40" s="151">
        <f t="shared" si="3"/>
        <v>0</v>
      </c>
      <c r="P40" s="22"/>
      <c r="Q40" s="22"/>
      <c r="R40" s="22"/>
      <c r="S40" s="154">
        <f t="shared" si="4"/>
        <v>0</v>
      </c>
      <c r="T40" s="154">
        <f t="shared" si="5"/>
        <v>0</v>
      </c>
      <c r="U40" s="154">
        <f t="shared" si="6"/>
        <v>0</v>
      </c>
    </row>
    <row r="41" spans="1:21" s="19" customFormat="1" ht="24" customHeight="1" x14ac:dyDescent="0.25">
      <c r="A41" s="20" t="s">
        <v>1622</v>
      </c>
      <c r="B41" s="21" t="s">
        <v>892</v>
      </c>
      <c r="C41" s="22"/>
      <c r="D41" s="22"/>
      <c r="E41" s="144"/>
      <c r="F41" s="144"/>
      <c r="G41" s="150">
        <f>+C41+D41+E41-F41</f>
        <v>0</v>
      </c>
      <c r="H41" s="22"/>
      <c r="I41" s="22"/>
      <c r="J41" s="22"/>
      <c r="K41" s="22"/>
      <c r="L41" s="22"/>
      <c r="M41" s="22"/>
      <c r="N41" s="150">
        <f t="shared" si="1"/>
        <v>0</v>
      </c>
      <c r="O41" s="151">
        <f t="shared" si="3"/>
        <v>0</v>
      </c>
      <c r="P41" s="22"/>
      <c r="Q41" s="22"/>
      <c r="R41" s="22"/>
      <c r="S41" s="154">
        <f t="shared" si="4"/>
        <v>0</v>
      </c>
      <c r="T41" s="154">
        <f t="shared" si="5"/>
        <v>0</v>
      </c>
      <c r="U41" s="154">
        <f t="shared" si="6"/>
        <v>0</v>
      </c>
    </row>
    <row r="42" spans="1:21" s="19" customFormat="1" ht="24" customHeight="1" x14ac:dyDescent="0.25">
      <c r="A42" s="15" t="s">
        <v>1623</v>
      </c>
      <c r="B42" s="16" t="s">
        <v>130</v>
      </c>
      <c r="C42" s="17">
        <f>SUM(C43:C44)</f>
        <v>0</v>
      </c>
      <c r="D42" s="17">
        <f>SUM(D43:D44)</f>
        <v>0</v>
      </c>
      <c r="E42" s="143">
        <f t="shared" ref="E42:U42" si="11">SUM(E43:E44)</f>
        <v>0</v>
      </c>
      <c r="F42" s="143">
        <f t="shared" si="11"/>
        <v>0</v>
      </c>
      <c r="G42" s="143">
        <f t="shared" si="11"/>
        <v>0</v>
      </c>
      <c r="H42" s="17">
        <f t="shared" si="11"/>
        <v>0</v>
      </c>
      <c r="I42" s="17">
        <f t="shared" si="11"/>
        <v>0</v>
      </c>
      <c r="J42" s="17">
        <f t="shared" si="11"/>
        <v>0</v>
      </c>
      <c r="K42" s="17">
        <f t="shared" si="11"/>
        <v>0</v>
      </c>
      <c r="L42" s="17">
        <f t="shared" si="11"/>
        <v>0</v>
      </c>
      <c r="M42" s="17">
        <f t="shared" si="11"/>
        <v>0</v>
      </c>
      <c r="N42" s="143">
        <f t="shared" si="11"/>
        <v>0</v>
      </c>
      <c r="O42" s="143">
        <f t="shared" si="11"/>
        <v>0</v>
      </c>
      <c r="P42" s="17">
        <f t="shared" si="11"/>
        <v>0</v>
      </c>
      <c r="Q42" s="17">
        <f t="shared" si="11"/>
        <v>0</v>
      </c>
      <c r="R42" s="17">
        <f t="shared" si="11"/>
        <v>0</v>
      </c>
      <c r="S42" s="143">
        <f t="shared" si="11"/>
        <v>0</v>
      </c>
      <c r="T42" s="143">
        <f t="shared" si="11"/>
        <v>0</v>
      </c>
      <c r="U42" s="143">
        <f t="shared" si="11"/>
        <v>0</v>
      </c>
    </row>
    <row r="43" spans="1:21" s="19" customFormat="1" ht="24" customHeight="1" x14ac:dyDescent="0.25">
      <c r="A43" s="20" t="s">
        <v>1624</v>
      </c>
      <c r="B43" s="21" t="s">
        <v>891</v>
      </c>
      <c r="C43" s="22"/>
      <c r="D43" s="22"/>
      <c r="E43" s="144"/>
      <c r="F43" s="144"/>
      <c r="G43" s="150">
        <f t="shared" ref="G43:G54" si="12">+C43+D43+E43-F43</f>
        <v>0</v>
      </c>
      <c r="H43" s="22"/>
      <c r="I43" s="22"/>
      <c r="J43" s="22"/>
      <c r="K43" s="22"/>
      <c r="L43" s="22"/>
      <c r="M43" s="22"/>
      <c r="N43" s="150">
        <f t="shared" si="1"/>
        <v>0</v>
      </c>
      <c r="O43" s="151">
        <f t="shared" si="3"/>
        <v>0</v>
      </c>
      <c r="P43" s="22"/>
      <c r="Q43" s="22"/>
      <c r="R43" s="22"/>
      <c r="S43" s="154">
        <f t="shared" ref="S43:S44" si="13">+P43+Q43-R43</f>
        <v>0</v>
      </c>
      <c r="T43" s="154">
        <f t="shared" si="5"/>
        <v>0</v>
      </c>
      <c r="U43" s="154">
        <f t="shared" si="6"/>
        <v>0</v>
      </c>
    </row>
    <row r="44" spans="1:21" s="19" customFormat="1" ht="24" customHeight="1" x14ac:dyDescent="0.25">
      <c r="A44" s="20" t="s">
        <v>1625</v>
      </c>
      <c r="B44" s="21" t="s">
        <v>892</v>
      </c>
      <c r="C44" s="22"/>
      <c r="D44" s="22"/>
      <c r="E44" s="144"/>
      <c r="F44" s="144"/>
      <c r="G44" s="150">
        <f t="shared" si="12"/>
        <v>0</v>
      </c>
      <c r="H44" s="22"/>
      <c r="I44" s="22"/>
      <c r="J44" s="22"/>
      <c r="K44" s="22"/>
      <c r="L44" s="22"/>
      <c r="M44" s="22"/>
      <c r="N44" s="150">
        <f t="shared" si="1"/>
        <v>0</v>
      </c>
      <c r="O44" s="151">
        <f t="shared" si="3"/>
        <v>0</v>
      </c>
      <c r="P44" s="22"/>
      <c r="Q44" s="22"/>
      <c r="R44" s="22"/>
      <c r="S44" s="154">
        <f t="shared" si="13"/>
        <v>0</v>
      </c>
      <c r="T44" s="154">
        <f t="shared" si="5"/>
        <v>0</v>
      </c>
      <c r="U44" s="154">
        <f t="shared" si="6"/>
        <v>0</v>
      </c>
    </row>
    <row r="45" spans="1:21" s="19" customFormat="1" ht="24" customHeight="1" x14ac:dyDescent="0.25">
      <c r="A45" s="15" t="s">
        <v>1626</v>
      </c>
      <c r="B45" s="16" t="s">
        <v>893</v>
      </c>
      <c r="C45" s="17">
        <f>SUM(C46:C49)</f>
        <v>25018.064640000001</v>
      </c>
      <c r="D45" s="17">
        <f>SUM(D46:D49)</f>
        <v>0</v>
      </c>
      <c r="E45" s="143">
        <f t="shared" ref="E45:U45" si="14">SUM(E46:E49)</f>
        <v>0</v>
      </c>
      <c r="F45" s="143">
        <f t="shared" si="14"/>
        <v>0</v>
      </c>
      <c r="G45" s="143">
        <f t="shared" si="14"/>
        <v>25018.064640000001</v>
      </c>
      <c r="H45" s="17">
        <f t="shared" si="14"/>
        <v>0</v>
      </c>
      <c r="I45" s="17">
        <f t="shared" si="14"/>
        <v>0</v>
      </c>
      <c r="J45" s="17">
        <f t="shared" si="14"/>
        <v>0</v>
      </c>
      <c r="K45" s="17">
        <f t="shared" si="14"/>
        <v>0</v>
      </c>
      <c r="L45" s="17">
        <f t="shared" si="14"/>
        <v>0</v>
      </c>
      <c r="M45" s="17">
        <f t="shared" si="14"/>
        <v>0</v>
      </c>
      <c r="N45" s="143">
        <f t="shared" si="14"/>
        <v>0</v>
      </c>
      <c r="O45" s="143">
        <f t="shared" si="14"/>
        <v>25018.064640000001</v>
      </c>
      <c r="P45" s="17">
        <f t="shared" si="14"/>
        <v>-11033.15337</v>
      </c>
      <c r="Q45" s="17">
        <f t="shared" si="14"/>
        <v>-5194.47912</v>
      </c>
      <c r="R45" s="17">
        <f t="shared" si="14"/>
        <v>0</v>
      </c>
      <c r="S45" s="143">
        <f t="shared" si="14"/>
        <v>-5194.47912</v>
      </c>
      <c r="T45" s="143">
        <f t="shared" si="14"/>
        <v>-16227.63249</v>
      </c>
      <c r="U45" s="143">
        <f t="shared" si="14"/>
        <v>8790.4321500000024</v>
      </c>
    </row>
    <row r="46" spans="1:21" s="19" customFormat="1" ht="24" customHeight="1" x14ac:dyDescent="0.25">
      <c r="A46" s="20" t="s">
        <v>1627</v>
      </c>
      <c r="B46" s="21" t="s">
        <v>894</v>
      </c>
      <c r="C46" s="159"/>
      <c r="D46" s="159"/>
      <c r="E46" s="160"/>
      <c r="F46" s="160"/>
      <c r="G46" s="150">
        <f>+C46+D46+E46-F46</f>
        <v>0</v>
      </c>
      <c r="H46" s="22"/>
      <c r="I46" s="22"/>
      <c r="J46" s="22"/>
      <c r="K46" s="22"/>
      <c r="L46" s="22"/>
      <c r="M46" s="22"/>
      <c r="N46" s="150">
        <f t="shared" si="1"/>
        <v>0</v>
      </c>
      <c r="O46" s="151">
        <f t="shared" si="3"/>
        <v>0</v>
      </c>
      <c r="P46" s="162"/>
      <c r="Q46" s="162"/>
      <c r="R46" s="162"/>
      <c r="S46" s="154">
        <f t="shared" ref="S46:S54" si="15">+Q46-R46</f>
        <v>0</v>
      </c>
      <c r="T46" s="154">
        <f t="shared" si="5"/>
        <v>0</v>
      </c>
      <c r="U46" s="154">
        <f t="shared" si="6"/>
        <v>0</v>
      </c>
    </row>
    <row r="47" spans="1:21" s="19" customFormat="1" ht="24" customHeight="1" x14ac:dyDescent="0.25">
      <c r="A47" s="20" t="s">
        <v>1628</v>
      </c>
      <c r="B47" s="21" t="s">
        <v>895</v>
      </c>
      <c r="C47" s="159"/>
      <c r="D47" s="159"/>
      <c r="E47" s="160"/>
      <c r="F47" s="160"/>
      <c r="G47" s="150">
        <f>+C47+D47+E47-F47</f>
        <v>0</v>
      </c>
      <c r="H47" s="22"/>
      <c r="I47" s="22"/>
      <c r="J47" s="22"/>
      <c r="K47" s="22"/>
      <c r="L47" s="22"/>
      <c r="M47" s="22"/>
      <c r="N47" s="150">
        <f t="shared" si="1"/>
        <v>0</v>
      </c>
      <c r="O47" s="151">
        <f t="shared" si="3"/>
        <v>0</v>
      </c>
      <c r="P47" s="162"/>
      <c r="Q47" s="162"/>
      <c r="R47" s="162"/>
      <c r="S47" s="154">
        <f t="shared" si="15"/>
        <v>0</v>
      </c>
      <c r="T47" s="154">
        <f t="shared" si="5"/>
        <v>0</v>
      </c>
      <c r="U47" s="154">
        <f t="shared" si="6"/>
        <v>0</v>
      </c>
    </row>
    <row r="48" spans="1:21" s="19" customFormat="1" ht="24" customHeight="1" x14ac:dyDescent="0.25">
      <c r="A48" s="20" t="s">
        <v>1629</v>
      </c>
      <c r="B48" s="21" t="s">
        <v>896</v>
      </c>
      <c r="C48" s="161">
        <v>24657.195640000002</v>
      </c>
      <c r="D48" s="159"/>
      <c r="E48" s="160"/>
      <c r="F48" s="160"/>
      <c r="G48" s="150">
        <f>+C48+D48+E48-F48</f>
        <v>24657.195640000002</v>
      </c>
      <c r="H48" s="22"/>
      <c r="I48" s="22"/>
      <c r="J48" s="22"/>
      <c r="K48" s="22"/>
      <c r="L48" s="22"/>
      <c r="M48" s="22"/>
      <c r="N48" s="150">
        <f t="shared" si="1"/>
        <v>0</v>
      </c>
      <c r="O48" s="151">
        <f t="shared" si="3"/>
        <v>24657.195640000002</v>
      </c>
      <c r="P48" s="162">
        <v>-11033.15337</v>
      </c>
      <c r="Q48" s="162">
        <v>-5194.47912</v>
      </c>
      <c r="R48" s="162"/>
      <c r="S48" s="154">
        <f t="shared" si="15"/>
        <v>-5194.47912</v>
      </c>
      <c r="T48" s="154">
        <f t="shared" si="5"/>
        <v>-16227.63249</v>
      </c>
      <c r="U48" s="154">
        <f t="shared" si="6"/>
        <v>8429.5631500000018</v>
      </c>
    </row>
    <row r="49" spans="1:24" ht="24" customHeight="1" x14ac:dyDescent="0.25">
      <c r="A49" s="20" t="s">
        <v>1630</v>
      </c>
      <c r="B49" s="21" t="s">
        <v>897</v>
      </c>
      <c r="C49" s="161">
        <v>360.86900000000003</v>
      </c>
      <c r="D49" s="159"/>
      <c r="E49" s="160"/>
      <c r="F49" s="160"/>
      <c r="G49" s="150">
        <f>+C49+D49+E49-F49</f>
        <v>360.86900000000003</v>
      </c>
      <c r="H49" s="22"/>
      <c r="I49" s="22"/>
      <c r="J49" s="22"/>
      <c r="K49" s="22"/>
      <c r="L49" s="22"/>
      <c r="M49" s="22"/>
      <c r="N49" s="150">
        <f t="shared" si="1"/>
        <v>0</v>
      </c>
      <c r="O49" s="151">
        <f t="shared" si="3"/>
        <v>360.86900000000003</v>
      </c>
      <c r="P49" s="162">
        <v>0</v>
      </c>
      <c r="Q49" s="162">
        <v>0</v>
      </c>
      <c r="R49" s="162"/>
      <c r="S49" s="154">
        <f t="shared" si="15"/>
        <v>0</v>
      </c>
      <c r="T49" s="154">
        <f t="shared" si="5"/>
        <v>0</v>
      </c>
      <c r="U49" s="154">
        <f t="shared" si="6"/>
        <v>360.86900000000003</v>
      </c>
    </row>
    <row r="50" spans="1:24" ht="24" customHeight="1" x14ac:dyDescent="0.25">
      <c r="A50" s="15" t="s">
        <v>1631</v>
      </c>
      <c r="B50" s="16" t="s">
        <v>134</v>
      </c>
      <c r="C50" s="17">
        <f>SUM(C51:C54)</f>
        <v>0</v>
      </c>
      <c r="D50" s="17">
        <f>SUM(D51:D54)</f>
        <v>0</v>
      </c>
      <c r="E50" s="143">
        <f t="shared" ref="E50:T50" si="16">SUM(E51:E54)</f>
        <v>0</v>
      </c>
      <c r="F50" s="143">
        <f t="shared" si="16"/>
        <v>0</v>
      </c>
      <c r="G50" s="143">
        <f t="shared" si="16"/>
        <v>0</v>
      </c>
      <c r="H50" s="17">
        <f t="shared" si="16"/>
        <v>0</v>
      </c>
      <c r="I50" s="17">
        <f t="shared" si="16"/>
        <v>0</v>
      </c>
      <c r="J50" s="17">
        <f t="shared" si="16"/>
        <v>0</v>
      </c>
      <c r="K50" s="17">
        <f t="shared" si="16"/>
        <v>0</v>
      </c>
      <c r="L50" s="17">
        <f t="shared" si="16"/>
        <v>0</v>
      </c>
      <c r="M50" s="17">
        <f t="shared" si="16"/>
        <v>0</v>
      </c>
      <c r="N50" s="143">
        <f t="shared" si="16"/>
        <v>0</v>
      </c>
      <c r="O50" s="143">
        <f t="shared" si="16"/>
        <v>0</v>
      </c>
      <c r="P50" s="17">
        <f t="shared" si="16"/>
        <v>0</v>
      </c>
      <c r="Q50" s="17">
        <f t="shared" si="16"/>
        <v>0</v>
      </c>
      <c r="R50" s="17">
        <f t="shared" si="16"/>
        <v>0</v>
      </c>
      <c r="S50" s="143">
        <f t="shared" si="16"/>
        <v>0</v>
      </c>
      <c r="T50" s="143">
        <f t="shared" si="16"/>
        <v>0</v>
      </c>
      <c r="U50" s="143">
        <f>SUM(U51:U54)</f>
        <v>0</v>
      </c>
    </row>
    <row r="51" spans="1:24" ht="24" customHeight="1" x14ac:dyDescent="0.25">
      <c r="A51" s="20" t="s">
        <v>1632</v>
      </c>
      <c r="B51" s="21" t="s">
        <v>898</v>
      </c>
      <c r="C51" s="22"/>
      <c r="D51" s="22"/>
      <c r="E51" s="144"/>
      <c r="F51" s="144"/>
      <c r="G51" s="150">
        <f t="shared" si="12"/>
        <v>0</v>
      </c>
      <c r="H51" s="22"/>
      <c r="I51" s="22"/>
      <c r="J51" s="22"/>
      <c r="K51" s="22"/>
      <c r="L51" s="22"/>
      <c r="M51" s="22"/>
      <c r="N51" s="150">
        <f t="shared" si="1"/>
        <v>0</v>
      </c>
      <c r="O51" s="151">
        <f t="shared" si="3"/>
        <v>0</v>
      </c>
      <c r="P51" s="22"/>
      <c r="Q51" s="22"/>
      <c r="R51" s="22"/>
      <c r="S51" s="154">
        <f t="shared" si="15"/>
        <v>0</v>
      </c>
      <c r="T51" s="154">
        <f t="shared" si="5"/>
        <v>0</v>
      </c>
      <c r="U51" s="154">
        <f t="shared" si="6"/>
        <v>0</v>
      </c>
    </row>
    <row r="52" spans="1:24" ht="24" customHeight="1" x14ac:dyDescent="0.25">
      <c r="A52" s="20" t="s">
        <v>1633</v>
      </c>
      <c r="B52" s="21" t="s">
        <v>899</v>
      </c>
      <c r="C52" s="22"/>
      <c r="D52" s="22"/>
      <c r="E52" s="144"/>
      <c r="F52" s="144"/>
      <c r="G52" s="150">
        <f t="shared" si="12"/>
        <v>0</v>
      </c>
      <c r="H52" s="22"/>
      <c r="I52" s="22"/>
      <c r="J52" s="22"/>
      <c r="K52" s="22"/>
      <c r="L52" s="22"/>
      <c r="M52" s="22"/>
      <c r="N52" s="150">
        <f t="shared" si="1"/>
        <v>0</v>
      </c>
      <c r="O52" s="151">
        <f t="shared" si="3"/>
        <v>0</v>
      </c>
      <c r="P52" s="22"/>
      <c r="Q52" s="22"/>
      <c r="R52" s="22"/>
      <c r="S52" s="154">
        <f t="shared" si="15"/>
        <v>0</v>
      </c>
      <c r="T52" s="154">
        <f t="shared" si="5"/>
        <v>0</v>
      </c>
      <c r="U52" s="154">
        <f t="shared" si="6"/>
        <v>0</v>
      </c>
    </row>
    <row r="53" spans="1:24" ht="24" customHeight="1" x14ac:dyDescent="0.25">
      <c r="A53" s="20" t="s">
        <v>1634</v>
      </c>
      <c r="B53" s="21" t="s">
        <v>900</v>
      </c>
      <c r="C53" s="22"/>
      <c r="D53" s="22"/>
      <c r="E53" s="144"/>
      <c r="F53" s="144"/>
      <c r="G53" s="150">
        <f t="shared" si="12"/>
        <v>0</v>
      </c>
      <c r="H53" s="22"/>
      <c r="I53" s="22"/>
      <c r="J53" s="22"/>
      <c r="K53" s="22"/>
      <c r="L53" s="22"/>
      <c r="M53" s="22"/>
      <c r="N53" s="150">
        <f t="shared" si="1"/>
        <v>0</v>
      </c>
      <c r="O53" s="151">
        <f t="shared" si="3"/>
        <v>0</v>
      </c>
      <c r="P53" s="22"/>
      <c r="Q53" s="22"/>
      <c r="R53" s="22"/>
      <c r="S53" s="154">
        <f t="shared" si="15"/>
        <v>0</v>
      </c>
      <c r="T53" s="154">
        <f t="shared" si="5"/>
        <v>0</v>
      </c>
      <c r="U53" s="154">
        <f t="shared" si="6"/>
        <v>0</v>
      </c>
    </row>
    <row r="54" spans="1:24" ht="24" customHeight="1" x14ac:dyDescent="0.25">
      <c r="A54" s="20" t="s">
        <v>1635</v>
      </c>
      <c r="B54" s="21" t="s">
        <v>893</v>
      </c>
      <c r="C54" s="22"/>
      <c r="D54" s="22"/>
      <c r="E54" s="144"/>
      <c r="F54" s="144"/>
      <c r="G54" s="150">
        <f t="shared" si="12"/>
        <v>0</v>
      </c>
      <c r="H54" s="22"/>
      <c r="I54" s="22"/>
      <c r="J54" s="22"/>
      <c r="K54" s="22"/>
      <c r="L54" s="22"/>
      <c r="M54" s="22"/>
      <c r="N54" s="150">
        <f t="shared" si="1"/>
        <v>0</v>
      </c>
      <c r="O54" s="151">
        <f t="shared" si="3"/>
        <v>0</v>
      </c>
      <c r="P54" s="22"/>
      <c r="Q54" s="22"/>
      <c r="R54" s="22"/>
      <c r="S54" s="154">
        <f t="shared" si="15"/>
        <v>0</v>
      </c>
      <c r="T54" s="154">
        <f t="shared" si="5"/>
        <v>0</v>
      </c>
      <c r="U54" s="154">
        <f t="shared" si="6"/>
        <v>0</v>
      </c>
    </row>
    <row r="55" spans="1:24" s="3" customFormat="1" ht="24" customHeight="1" x14ac:dyDescent="0.25">
      <c r="A55" s="186" t="s">
        <v>901</v>
      </c>
      <c r="B55" s="186"/>
      <c r="C55" s="25">
        <f t="shared" ref="C55:U55" si="17">C11+C24+C30+C35+C39+C42+C45+C50</f>
        <v>1602434.9972699999</v>
      </c>
      <c r="D55" s="25">
        <f t="shared" si="17"/>
        <v>0</v>
      </c>
      <c r="E55" s="145">
        <f t="shared" si="17"/>
        <v>485072.68919</v>
      </c>
      <c r="F55" s="145">
        <f t="shared" si="17"/>
        <v>-114638.25563</v>
      </c>
      <c r="G55" s="145">
        <f t="shared" si="17"/>
        <v>1972869.4308300002</v>
      </c>
      <c r="H55" s="25">
        <f t="shared" si="17"/>
        <v>515.78485000000001</v>
      </c>
      <c r="I55" s="25">
        <f t="shared" si="17"/>
        <v>-396.38995000000006</v>
      </c>
      <c r="J55" s="25">
        <f t="shared" si="17"/>
        <v>0</v>
      </c>
      <c r="K55" s="25">
        <f t="shared" si="17"/>
        <v>0</v>
      </c>
      <c r="L55" s="25">
        <f t="shared" si="17"/>
        <v>0</v>
      </c>
      <c r="M55" s="25">
        <f t="shared" si="17"/>
        <v>0</v>
      </c>
      <c r="N55" s="145">
        <f t="shared" si="17"/>
        <v>119.39489999999996</v>
      </c>
      <c r="O55" s="145">
        <f t="shared" si="17"/>
        <v>1972988.8257300002</v>
      </c>
      <c r="P55" s="25">
        <f t="shared" si="17"/>
        <v>-414115.66343000002</v>
      </c>
      <c r="Q55" s="25">
        <f t="shared" si="17"/>
        <v>-26172.43363</v>
      </c>
      <c r="R55" s="25">
        <f t="shared" si="17"/>
        <v>0</v>
      </c>
      <c r="S55" s="145">
        <f t="shared" si="17"/>
        <v>-26172.43363</v>
      </c>
      <c r="T55" s="145">
        <f t="shared" si="17"/>
        <v>-440288.09706000006</v>
      </c>
      <c r="U55" s="145">
        <f t="shared" si="17"/>
        <v>1532700.7286699996</v>
      </c>
      <c r="V55" s="26"/>
      <c r="W55" s="4"/>
      <c r="X55" s="4"/>
    </row>
    <row r="56" spans="1:24" s="14" customFormat="1" ht="20.25" customHeight="1" x14ac:dyDescent="0.25">
      <c r="A56" s="9" t="s">
        <v>1636</v>
      </c>
      <c r="B56" s="10" t="s">
        <v>902</v>
      </c>
      <c r="C56" s="11"/>
      <c r="D56" s="12"/>
      <c r="E56" s="142"/>
      <c r="F56" s="142"/>
      <c r="G56" s="142"/>
      <c r="H56" s="12"/>
      <c r="I56" s="12"/>
      <c r="J56" s="12"/>
      <c r="K56" s="12"/>
      <c r="L56" s="12"/>
      <c r="M56" s="12"/>
      <c r="N56" s="142"/>
      <c r="O56" s="142"/>
      <c r="P56" s="12"/>
      <c r="Q56" s="12"/>
      <c r="R56" s="12"/>
      <c r="S56" s="142"/>
      <c r="T56" s="142"/>
      <c r="U56" s="153"/>
      <c r="V56" s="13"/>
      <c r="W56" s="13"/>
      <c r="X56" s="13"/>
    </row>
    <row r="57" spans="1:24" ht="24" customHeight="1" x14ac:dyDescent="0.25">
      <c r="A57" s="15" t="s">
        <v>1637</v>
      </c>
      <c r="B57" s="16" t="s">
        <v>903</v>
      </c>
      <c r="C57" s="17">
        <f>SUM(C58:C69)</f>
        <v>0</v>
      </c>
      <c r="D57" s="17">
        <f t="shared" ref="D57:T57" si="18">SUM(D58:D69)</f>
        <v>0</v>
      </c>
      <c r="E57" s="143">
        <f t="shared" si="18"/>
        <v>0</v>
      </c>
      <c r="F57" s="143">
        <f t="shared" si="18"/>
        <v>0</v>
      </c>
      <c r="G57" s="143">
        <f t="shared" si="18"/>
        <v>0</v>
      </c>
      <c r="H57" s="17">
        <f t="shared" si="18"/>
        <v>0</v>
      </c>
      <c r="I57" s="17">
        <f t="shared" si="18"/>
        <v>0</v>
      </c>
      <c r="J57" s="17">
        <f t="shared" si="18"/>
        <v>0</v>
      </c>
      <c r="K57" s="17">
        <f t="shared" si="18"/>
        <v>0</v>
      </c>
      <c r="L57" s="17">
        <f t="shared" si="18"/>
        <v>0</v>
      </c>
      <c r="M57" s="17">
        <f t="shared" si="18"/>
        <v>0</v>
      </c>
      <c r="N57" s="143">
        <f t="shared" si="18"/>
        <v>0</v>
      </c>
      <c r="O57" s="143">
        <f t="shared" si="18"/>
        <v>0</v>
      </c>
      <c r="P57" s="17">
        <f t="shared" si="18"/>
        <v>0</v>
      </c>
      <c r="Q57" s="17">
        <f t="shared" si="18"/>
        <v>0</v>
      </c>
      <c r="R57" s="17">
        <f t="shared" si="18"/>
        <v>0</v>
      </c>
      <c r="S57" s="143">
        <f t="shared" si="18"/>
        <v>0</v>
      </c>
      <c r="T57" s="143">
        <f t="shared" si="18"/>
        <v>0</v>
      </c>
      <c r="U57" s="143">
        <f>SUM(U58:U69)</f>
        <v>0</v>
      </c>
    </row>
    <row r="58" spans="1:24" ht="24" customHeight="1" x14ac:dyDescent="0.25">
      <c r="A58" s="20" t="s">
        <v>1638</v>
      </c>
      <c r="B58" s="21" t="s">
        <v>870</v>
      </c>
      <c r="C58" s="22"/>
      <c r="D58" s="22"/>
      <c r="E58" s="144"/>
      <c r="F58" s="144"/>
      <c r="G58" s="150">
        <f t="shared" ref="G58:G90" si="19">+C58+D58+E58-F58</f>
        <v>0</v>
      </c>
      <c r="H58" s="22"/>
      <c r="I58" s="22"/>
      <c r="J58" s="22"/>
      <c r="K58" s="22"/>
      <c r="L58" s="22"/>
      <c r="M58" s="22"/>
      <c r="N58" s="150"/>
      <c r="O58" s="151">
        <f t="shared" ref="O58:O90" si="20">+G58+N58</f>
        <v>0</v>
      </c>
      <c r="P58" s="22"/>
      <c r="Q58" s="22"/>
      <c r="R58" s="22"/>
      <c r="S58" s="154">
        <f t="shared" ref="S58:S77" si="21">+Q58-R58</f>
        <v>0</v>
      </c>
      <c r="T58" s="154">
        <f t="shared" ref="T58:T90" si="22">+P58+S58</f>
        <v>0</v>
      </c>
      <c r="U58" s="154">
        <f t="shared" ref="U58:U90" si="23">+O58+T58</f>
        <v>0</v>
      </c>
    </row>
    <row r="59" spans="1:24" ht="24" customHeight="1" x14ac:dyDescent="0.25">
      <c r="A59" s="20" t="s">
        <v>1639</v>
      </c>
      <c r="B59" s="21" t="s">
        <v>871</v>
      </c>
      <c r="C59" s="22"/>
      <c r="D59" s="22"/>
      <c r="E59" s="144"/>
      <c r="F59" s="144"/>
      <c r="G59" s="150">
        <f t="shared" si="19"/>
        <v>0</v>
      </c>
      <c r="H59" s="22"/>
      <c r="I59" s="22"/>
      <c r="J59" s="22"/>
      <c r="K59" s="22"/>
      <c r="L59" s="22"/>
      <c r="M59" s="22"/>
      <c r="N59" s="150"/>
      <c r="O59" s="151">
        <f t="shared" si="20"/>
        <v>0</v>
      </c>
      <c r="P59" s="22"/>
      <c r="Q59" s="22"/>
      <c r="R59" s="22"/>
      <c r="S59" s="154">
        <f t="shared" si="21"/>
        <v>0</v>
      </c>
      <c r="T59" s="154">
        <f t="shared" si="22"/>
        <v>0</v>
      </c>
      <c r="U59" s="154">
        <f t="shared" si="23"/>
        <v>0</v>
      </c>
    </row>
    <row r="60" spans="1:24" ht="24" customHeight="1" x14ac:dyDescent="0.25">
      <c r="A60" s="20" t="s">
        <v>1640</v>
      </c>
      <c r="B60" s="21" t="s">
        <v>872</v>
      </c>
      <c r="C60" s="22"/>
      <c r="D60" s="22"/>
      <c r="E60" s="144"/>
      <c r="F60" s="144"/>
      <c r="G60" s="150">
        <f t="shared" si="19"/>
        <v>0</v>
      </c>
      <c r="H60" s="22"/>
      <c r="I60" s="22"/>
      <c r="J60" s="22"/>
      <c r="K60" s="22"/>
      <c r="L60" s="22"/>
      <c r="M60" s="22"/>
      <c r="N60" s="150"/>
      <c r="O60" s="151">
        <f t="shared" si="20"/>
        <v>0</v>
      </c>
      <c r="P60" s="22"/>
      <c r="Q60" s="22"/>
      <c r="R60" s="22"/>
      <c r="S60" s="154">
        <f t="shared" si="21"/>
        <v>0</v>
      </c>
      <c r="T60" s="154">
        <f t="shared" si="22"/>
        <v>0</v>
      </c>
      <c r="U60" s="154">
        <f t="shared" si="23"/>
        <v>0</v>
      </c>
    </row>
    <row r="61" spans="1:24" ht="24" customHeight="1" x14ac:dyDescent="0.25">
      <c r="A61" s="20" t="s">
        <v>1641</v>
      </c>
      <c r="B61" s="21" t="s">
        <v>873</v>
      </c>
      <c r="C61" s="22"/>
      <c r="D61" s="22"/>
      <c r="E61" s="144"/>
      <c r="F61" s="144"/>
      <c r="G61" s="150">
        <f t="shared" si="19"/>
        <v>0</v>
      </c>
      <c r="H61" s="22"/>
      <c r="I61" s="22"/>
      <c r="J61" s="22"/>
      <c r="K61" s="22"/>
      <c r="L61" s="22"/>
      <c r="M61" s="22"/>
      <c r="N61" s="150"/>
      <c r="O61" s="151">
        <f t="shared" si="20"/>
        <v>0</v>
      </c>
      <c r="P61" s="22"/>
      <c r="Q61" s="22"/>
      <c r="R61" s="22"/>
      <c r="S61" s="154">
        <f t="shared" si="21"/>
        <v>0</v>
      </c>
      <c r="T61" s="154">
        <f t="shared" si="22"/>
        <v>0</v>
      </c>
      <c r="U61" s="154">
        <f t="shared" si="23"/>
        <v>0</v>
      </c>
    </row>
    <row r="62" spans="1:24" ht="24" customHeight="1" x14ac:dyDescent="0.25">
      <c r="A62" s="20" t="s">
        <v>1642</v>
      </c>
      <c r="B62" s="21" t="s">
        <v>874</v>
      </c>
      <c r="C62" s="22"/>
      <c r="D62" s="22"/>
      <c r="E62" s="144"/>
      <c r="F62" s="144"/>
      <c r="G62" s="150">
        <f t="shared" si="19"/>
        <v>0</v>
      </c>
      <c r="H62" s="22"/>
      <c r="I62" s="22"/>
      <c r="J62" s="22"/>
      <c r="K62" s="22"/>
      <c r="L62" s="22"/>
      <c r="M62" s="22"/>
      <c r="N62" s="150"/>
      <c r="O62" s="151">
        <f t="shared" si="20"/>
        <v>0</v>
      </c>
      <c r="P62" s="22"/>
      <c r="Q62" s="22"/>
      <c r="R62" s="22"/>
      <c r="S62" s="154">
        <f t="shared" si="21"/>
        <v>0</v>
      </c>
      <c r="T62" s="154">
        <f t="shared" si="22"/>
        <v>0</v>
      </c>
      <c r="U62" s="154">
        <f t="shared" si="23"/>
        <v>0</v>
      </c>
    </row>
    <row r="63" spans="1:24" ht="24" customHeight="1" x14ac:dyDescent="0.25">
      <c r="A63" s="20" t="s">
        <v>1643</v>
      </c>
      <c r="B63" s="21" t="s">
        <v>875</v>
      </c>
      <c r="C63" s="22"/>
      <c r="D63" s="22"/>
      <c r="E63" s="144"/>
      <c r="F63" s="144"/>
      <c r="G63" s="150">
        <f t="shared" si="19"/>
        <v>0</v>
      </c>
      <c r="H63" s="22"/>
      <c r="I63" s="22"/>
      <c r="J63" s="22"/>
      <c r="K63" s="22"/>
      <c r="L63" s="22"/>
      <c r="M63" s="22"/>
      <c r="N63" s="150"/>
      <c r="O63" s="151">
        <f t="shared" si="20"/>
        <v>0</v>
      </c>
      <c r="P63" s="22"/>
      <c r="Q63" s="22"/>
      <c r="R63" s="22"/>
      <c r="S63" s="154">
        <f t="shared" si="21"/>
        <v>0</v>
      </c>
      <c r="T63" s="154">
        <f t="shared" si="22"/>
        <v>0</v>
      </c>
      <c r="U63" s="154">
        <f t="shared" si="23"/>
        <v>0</v>
      </c>
    </row>
    <row r="64" spans="1:24" ht="24" customHeight="1" x14ac:dyDescent="0.25">
      <c r="A64" s="20" t="s">
        <v>1644</v>
      </c>
      <c r="B64" s="21" t="s">
        <v>876</v>
      </c>
      <c r="C64" s="22"/>
      <c r="D64" s="22"/>
      <c r="E64" s="144"/>
      <c r="F64" s="144"/>
      <c r="G64" s="150">
        <f t="shared" si="19"/>
        <v>0</v>
      </c>
      <c r="H64" s="22"/>
      <c r="I64" s="22"/>
      <c r="J64" s="22"/>
      <c r="K64" s="22"/>
      <c r="L64" s="22"/>
      <c r="M64" s="22"/>
      <c r="N64" s="150"/>
      <c r="O64" s="151">
        <f t="shared" si="20"/>
        <v>0</v>
      </c>
      <c r="P64" s="22"/>
      <c r="Q64" s="22"/>
      <c r="R64" s="22"/>
      <c r="S64" s="154">
        <f t="shared" si="21"/>
        <v>0</v>
      </c>
      <c r="T64" s="154">
        <f t="shared" si="22"/>
        <v>0</v>
      </c>
      <c r="U64" s="154">
        <f t="shared" si="23"/>
        <v>0</v>
      </c>
    </row>
    <row r="65" spans="1:21" s="19" customFormat="1" ht="24" customHeight="1" x14ac:dyDescent="0.25">
      <c r="A65" s="20" t="s">
        <v>1645</v>
      </c>
      <c r="B65" s="21" t="s">
        <v>877</v>
      </c>
      <c r="C65" s="22"/>
      <c r="D65" s="22"/>
      <c r="E65" s="144"/>
      <c r="F65" s="144"/>
      <c r="G65" s="150">
        <f t="shared" si="19"/>
        <v>0</v>
      </c>
      <c r="H65" s="22"/>
      <c r="I65" s="22"/>
      <c r="J65" s="22"/>
      <c r="K65" s="22"/>
      <c r="L65" s="22"/>
      <c r="M65" s="22"/>
      <c r="N65" s="150"/>
      <c r="O65" s="151">
        <f t="shared" si="20"/>
        <v>0</v>
      </c>
      <c r="P65" s="22"/>
      <c r="Q65" s="22"/>
      <c r="R65" s="22"/>
      <c r="S65" s="154">
        <f t="shared" si="21"/>
        <v>0</v>
      </c>
      <c r="T65" s="154">
        <f t="shared" si="22"/>
        <v>0</v>
      </c>
      <c r="U65" s="154">
        <f t="shared" si="23"/>
        <v>0</v>
      </c>
    </row>
    <row r="66" spans="1:21" s="19" customFormat="1" ht="24" customHeight="1" x14ac:dyDescent="0.25">
      <c r="A66" s="20" t="s">
        <v>1646</v>
      </c>
      <c r="B66" s="21" t="s">
        <v>878</v>
      </c>
      <c r="C66" s="22"/>
      <c r="D66" s="22"/>
      <c r="E66" s="144"/>
      <c r="F66" s="144"/>
      <c r="G66" s="150">
        <f t="shared" si="19"/>
        <v>0</v>
      </c>
      <c r="H66" s="22"/>
      <c r="I66" s="22"/>
      <c r="J66" s="22"/>
      <c r="K66" s="22"/>
      <c r="L66" s="22"/>
      <c r="M66" s="22"/>
      <c r="N66" s="150"/>
      <c r="O66" s="151">
        <f t="shared" si="20"/>
        <v>0</v>
      </c>
      <c r="P66" s="22"/>
      <c r="Q66" s="22"/>
      <c r="R66" s="22"/>
      <c r="S66" s="154">
        <f t="shared" si="21"/>
        <v>0</v>
      </c>
      <c r="T66" s="154">
        <f t="shared" si="22"/>
        <v>0</v>
      </c>
      <c r="U66" s="154">
        <f t="shared" si="23"/>
        <v>0</v>
      </c>
    </row>
    <row r="67" spans="1:21" s="19" customFormat="1" ht="24" customHeight="1" x14ac:dyDescent="0.25">
      <c r="A67" s="20" t="s">
        <v>1647</v>
      </c>
      <c r="B67" s="21" t="s">
        <v>879</v>
      </c>
      <c r="C67" s="22"/>
      <c r="D67" s="22"/>
      <c r="E67" s="144"/>
      <c r="F67" s="144"/>
      <c r="G67" s="150">
        <f t="shared" si="19"/>
        <v>0</v>
      </c>
      <c r="H67" s="22"/>
      <c r="I67" s="22"/>
      <c r="J67" s="22"/>
      <c r="K67" s="22"/>
      <c r="L67" s="22"/>
      <c r="M67" s="22"/>
      <c r="N67" s="150"/>
      <c r="O67" s="151">
        <f t="shared" si="20"/>
        <v>0</v>
      </c>
      <c r="P67" s="22"/>
      <c r="Q67" s="22"/>
      <c r="R67" s="22"/>
      <c r="S67" s="154">
        <f t="shared" si="21"/>
        <v>0</v>
      </c>
      <c r="T67" s="154">
        <f t="shared" si="22"/>
        <v>0</v>
      </c>
      <c r="U67" s="154">
        <f t="shared" si="23"/>
        <v>0</v>
      </c>
    </row>
    <row r="68" spans="1:21" s="19" customFormat="1" ht="24" customHeight="1" x14ac:dyDescent="0.25">
      <c r="A68" s="20" t="s">
        <v>1648</v>
      </c>
      <c r="B68" s="21" t="s">
        <v>880</v>
      </c>
      <c r="C68" s="22"/>
      <c r="D68" s="22"/>
      <c r="E68" s="144"/>
      <c r="F68" s="144"/>
      <c r="G68" s="150">
        <f t="shared" si="19"/>
        <v>0</v>
      </c>
      <c r="H68" s="22"/>
      <c r="I68" s="22"/>
      <c r="J68" s="22"/>
      <c r="K68" s="22"/>
      <c r="L68" s="22"/>
      <c r="M68" s="22"/>
      <c r="N68" s="150"/>
      <c r="O68" s="151">
        <f t="shared" si="20"/>
        <v>0</v>
      </c>
      <c r="P68" s="22"/>
      <c r="Q68" s="22"/>
      <c r="R68" s="22"/>
      <c r="S68" s="154">
        <f t="shared" si="21"/>
        <v>0</v>
      </c>
      <c r="T68" s="154">
        <f t="shared" si="22"/>
        <v>0</v>
      </c>
      <c r="U68" s="154">
        <f t="shared" si="23"/>
        <v>0</v>
      </c>
    </row>
    <row r="69" spans="1:21" s="19" customFormat="1" ht="24" customHeight="1" x14ac:dyDescent="0.25">
      <c r="A69" s="20" t="s">
        <v>1649</v>
      </c>
      <c r="B69" s="21" t="s">
        <v>881</v>
      </c>
      <c r="C69" s="22"/>
      <c r="D69" s="22"/>
      <c r="E69" s="144"/>
      <c r="F69" s="144"/>
      <c r="G69" s="150">
        <f t="shared" si="19"/>
        <v>0</v>
      </c>
      <c r="H69" s="22"/>
      <c r="I69" s="22"/>
      <c r="J69" s="22"/>
      <c r="K69" s="22"/>
      <c r="L69" s="22"/>
      <c r="M69" s="22"/>
      <c r="N69" s="150"/>
      <c r="O69" s="151">
        <f t="shared" si="20"/>
        <v>0</v>
      </c>
      <c r="P69" s="22"/>
      <c r="Q69" s="22"/>
      <c r="R69" s="22"/>
      <c r="S69" s="154">
        <f t="shared" si="21"/>
        <v>0</v>
      </c>
      <c r="T69" s="154">
        <f t="shared" si="22"/>
        <v>0</v>
      </c>
      <c r="U69" s="154">
        <f t="shared" si="23"/>
        <v>0</v>
      </c>
    </row>
    <row r="70" spans="1:21" s="19" customFormat="1" ht="24" customHeight="1" x14ac:dyDescent="0.25">
      <c r="A70" s="15" t="s">
        <v>1650</v>
      </c>
      <c r="B70" s="16" t="s">
        <v>882</v>
      </c>
      <c r="C70" s="17">
        <f>SUM(C71:C72)</f>
        <v>0</v>
      </c>
      <c r="D70" s="17">
        <f t="shared" ref="D70:T70" si="24">SUM(D71:D72)</f>
        <v>0</v>
      </c>
      <c r="E70" s="143">
        <f t="shared" si="24"/>
        <v>0</v>
      </c>
      <c r="F70" s="143">
        <f t="shared" si="24"/>
        <v>0</v>
      </c>
      <c r="G70" s="143">
        <f t="shared" si="24"/>
        <v>0</v>
      </c>
      <c r="H70" s="17">
        <f t="shared" si="24"/>
        <v>0</v>
      </c>
      <c r="I70" s="17">
        <f t="shared" si="24"/>
        <v>0</v>
      </c>
      <c r="J70" s="17">
        <f t="shared" si="24"/>
        <v>0</v>
      </c>
      <c r="K70" s="17">
        <f t="shared" si="24"/>
        <v>0</v>
      </c>
      <c r="L70" s="17">
        <f t="shared" si="24"/>
        <v>0</v>
      </c>
      <c r="M70" s="17">
        <f t="shared" si="24"/>
        <v>0</v>
      </c>
      <c r="N70" s="143">
        <f t="shared" si="24"/>
        <v>0</v>
      </c>
      <c r="O70" s="143">
        <f t="shared" si="24"/>
        <v>0</v>
      </c>
      <c r="P70" s="17">
        <f t="shared" si="24"/>
        <v>0</v>
      </c>
      <c r="Q70" s="17">
        <f t="shared" si="24"/>
        <v>0</v>
      </c>
      <c r="R70" s="17">
        <f t="shared" si="24"/>
        <v>0</v>
      </c>
      <c r="S70" s="143">
        <f t="shared" si="24"/>
        <v>0</v>
      </c>
      <c r="T70" s="143">
        <f t="shared" si="24"/>
        <v>0</v>
      </c>
      <c r="U70" s="143">
        <f>SUM(U71:U72)</f>
        <v>0</v>
      </c>
    </row>
    <row r="71" spans="1:21" s="19" customFormat="1" ht="24" customHeight="1" x14ac:dyDescent="0.25">
      <c r="A71" s="20" t="s">
        <v>1651</v>
      </c>
      <c r="B71" s="21" t="s">
        <v>883</v>
      </c>
      <c r="C71" s="22"/>
      <c r="D71" s="22"/>
      <c r="E71" s="144"/>
      <c r="F71" s="144"/>
      <c r="G71" s="150">
        <f t="shared" si="19"/>
        <v>0</v>
      </c>
      <c r="H71" s="22"/>
      <c r="I71" s="22"/>
      <c r="J71" s="22"/>
      <c r="K71" s="22"/>
      <c r="L71" s="22"/>
      <c r="M71" s="22"/>
      <c r="N71" s="150"/>
      <c r="O71" s="151">
        <f t="shared" si="20"/>
        <v>0</v>
      </c>
      <c r="P71" s="22"/>
      <c r="Q71" s="22"/>
      <c r="R71" s="22"/>
      <c r="S71" s="154">
        <f t="shared" si="21"/>
        <v>0</v>
      </c>
      <c r="T71" s="154">
        <f t="shared" si="22"/>
        <v>0</v>
      </c>
      <c r="U71" s="154">
        <f t="shared" si="23"/>
        <v>0</v>
      </c>
    </row>
    <row r="72" spans="1:21" s="19" customFormat="1" ht="24" customHeight="1" x14ac:dyDescent="0.25">
      <c r="A72" s="20" t="s">
        <v>1652</v>
      </c>
      <c r="B72" s="21" t="s">
        <v>884</v>
      </c>
      <c r="C72" s="22"/>
      <c r="D72" s="22"/>
      <c r="E72" s="144"/>
      <c r="F72" s="144"/>
      <c r="G72" s="150">
        <f t="shared" si="19"/>
        <v>0</v>
      </c>
      <c r="H72" s="22"/>
      <c r="I72" s="22"/>
      <c r="J72" s="22"/>
      <c r="K72" s="22"/>
      <c r="L72" s="22"/>
      <c r="M72" s="22"/>
      <c r="N72" s="150"/>
      <c r="O72" s="151">
        <f t="shared" si="20"/>
        <v>0</v>
      </c>
      <c r="P72" s="22"/>
      <c r="Q72" s="22"/>
      <c r="R72" s="22"/>
      <c r="S72" s="154">
        <f t="shared" si="21"/>
        <v>0</v>
      </c>
      <c r="T72" s="154">
        <f t="shared" si="22"/>
        <v>0</v>
      </c>
      <c r="U72" s="154">
        <f t="shared" si="23"/>
        <v>0</v>
      </c>
    </row>
    <row r="73" spans="1:21" s="19" customFormat="1" ht="24" customHeight="1" x14ac:dyDescent="0.25">
      <c r="A73" s="15" t="s">
        <v>1653</v>
      </c>
      <c r="B73" s="16" t="s">
        <v>899</v>
      </c>
      <c r="C73" s="17">
        <f>SUM(C74:C77)</f>
        <v>0</v>
      </c>
      <c r="D73" s="17">
        <f t="shared" ref="D73:T73" si="25">SUM(D74:D77)</f>
        <v>0</v>
      </c>
      <c r="E73" s="143">
        <f t="shared" si="25"/>
        <v>0</v>
      </c>
      <c r="F73" s="143">
        <f t="shared" si="25"/>
        <v>0</v>
      </c>
      <c r="G73" s="143">
        <f t="shared" si="25"/>
        <v>0</v>
      </c>
      <c r="H73" s="17">
        <f t="shared" si="25"/>
        <v>0</v>
      </c>
      <c r="I73" s="17">
        <f t="shared" si="25"/>
        <v>0</v>
      </c>
      <c r="J73" s="17">
        <f t="shared" si="25"/>
        <v>0</v>
      </c>
      <c r="K73" s="17">
        <f t="shared" si="25"/>
        <v>0</v>
      </c>
      <c r="L73" s="17">
        <f t="shared" si="25"/>
        <v>0</v>
      </c>
      <c r="M73" s="17">
        <f t="shared" si="25"/>
        <v>0</v>
      </c>
      <c r="N73" s="143">
        <f t="shared" si="25"/>
        <v>0</v>
      </c>
      <c r="O73" s="143">
        <f t="shared" si="25"/>
        <v>0</v>
      </c>
      <c r="P73" s="17">
        <f t="shared" si="25"/>
        <v>0</v>
      </c>
      <c r="Q73" s="17">
        <f t="shared" si="25"/>
        <v>0</v>
      </c>
      <c r="R73" s="17">
        <f t="shared" si="25"/>
        <v>0</v>
      </c>
      <c r="S73" s="143">
        <f t="shared" si="25"/>
        <v>0</v>
      </c>
      <c r="T73" s="143">
        <f t="shared" si="25"/>
        <v>0</v>
      </c>
      <c r="U73" s="143">
        <f>SUM(U74:U77)</f>
        <v>0</v>
      </c>
    </row>
    <row r="74" spans="1:21" s="19" customFormat="1" ht="24" customHeight="1" x14ac:dyDescent="0.25">
      <c r="A74" s="20" t="s">
        <v>1654</v>
      </c>
      <c r="B74" s="21" t="s">
        <v>1612</v>
      </c>
      <c r="C74" s="22"/>
      <c r="D74" s="22"/>
      <c r="E74" s="144"/>
      <c r="F74" s="144"/>
      <c r="G74" s="150">
        <f t="shared" si="19"/>
        <v>0</v>
      </c>
      <c r="H74" s="22"/>
      <c r="I74" s="22"/>
      <c r="J74" s="22"/>
      <c r="K74" s="22"/>
      <c r="L74" s="22"/>
      <c r="M74" s="22"/>
      <c r="N74" s="150"/>
      <c r="O74" s="151">
        <f t="shared" si="20"/>
        <v>0</v>
      </c>
      <c r="P74" s="22"/>
      <c r="Q74" s="22"/>
      <c r="R74" s="22"/>
      <c r="S74" s="154">
        <f t="shared" si="21"/>
        <v>0</v>
      </c>
      <c r="T74" s="154">
        <f t="shared" si="22"/>
        <v>0</v>
      </c>
      <c r="U74" s="154">
        <f t="shared" si="23"/>
        <v>0</v>
      </c>
    </row>
    <row r="75" spans="1:21" s="19" customFormat="1" ht="24" customHeight="1" x14ac:dyDescent="0.25">
      <c r="A75" s="20" t="s">
        <v>1655</v>
      </c>
      <c r="B75" s="21" t="s">
        <v>885</v>
      </c>
      <c r="C75" s="22"/>
      <c r="D75" s="22"/>
      <c r="E75" s="144"/>
      <c r="F75" s="144"/>
      <c r="G75" s="150">
        <f t="shared" si="19"/>
        <v>0</v>
      </c>
      <c r="H75" s="22"/>
      <c r="I75" s="22"/>
      <c r="J75" s="22"/>
      <c r="K75" s="22"/>
      <c r="L75" s="22"/>
      <c r="M75" s="22"/>
      <c r="N75" s="150"/>
      <c r="O75" s="151">
        <f t="shared" si="20"/>
        <v>0</v>
      </c>
      <c r="P75" s="22"/>
      <c r="Q75" s="22"/>
      <c r="R75" s="22"/>
      <c r="S75" s="154">
        <f t="shared" si="21"/>
        <v>0</v>
      </c>
      <c r="T75" s="154">
        <f t="shared" si="22"/>
        <v>0</v>
      </c>
      <c r="U75" s="154">
        <f t="shared" si="23"/>
        <v>0</v>
      </c>
    </row>
    <row r="76" spans="1:21" s="19" customFormat="1" ht="24" customHeight="1" x14ac:dyDescent="0.25">
      <c r="A76" s="20" t="s">
        <v>1656</v>
      </c>
      <c r="B76" s="21" t="s">
        <v>886</v>
      </c>
      <c r="C76" s="22"/>
      <c r="D76" s="22"/>
      <c r="E76" s="144"/>
      <c r="F76" s="144"/>
      <c r="G76" s="150">
        <f t="shared" si="19"/>
        <v>0</v>
      </c>
      <c r="H76" s="22"/>
      <c r="I76" s="22"/>
      <c r="J76" s="22"/>
      <c r="K76" s="22"/>
      <c r="L76" s="22"/>
      <c r="M76" s="22"/>
      <c r="N76" s="150"/>
      <c r="O76" s="151">
        <f t="shared" si="20"/>
        <v>0</v>
      </c>
      <c r="P76" s="22"/>
      <c r="Q76" s="22"/>
      <c r="R76" s="22"/>
      <c r="S76" s="154">
        <f t="shared" si="21"/>
        <v>0</v>
      </c>
      <c r="T76" s="154">
        <f t="shared" si="22"/>
        <v>0</v>
      </c>
      <c r="U76" s="154">
        <f t="shared" si="23"/>
        <v>0</v>
      </c>
    </row>
    <row r="77" spans="1:21" s="19" customFormat="1" ht="24" customHeight="1" x14ac:dyDescent="0.25">
      <c r="A77" s="20" t="s">
        <v>1657</v>
      </c>
      <c r="B77" s="21" t="s">
        <v>887</v>
      </c>
      <c r="C77" s="22"/>
      <c r="D77" s="22"/>
      <c r="E77" s="144"/>
      <c r="F77" s="144"/>
      <c r="G77" s="150">
        <f t="shared" si="19"/>
        <v>0</v>
      </c>
      <c r="H77" s="22"/>
      <c r="I77" s="22"/>
      <c r="J77" s="22"/>
      <c r="K77" s="22"/>
      <c r="L77" s="22"/>
      <c r="M77" s="22"/>
      <c r="N77" s="150"/>
      <c r="O77" s="151">
        <f t="shared" si="20"/>
        <v>0</v>
      </c>
      <c r="P77" s="22"/>
      <c r="Q77" s="22"/>
      <c r="R77" s="22"/>
      <c r="S77" s="154">
        <f t="shared" si="21"/>
        <v>0</v>
      </c>
      <c r="T77" s="154">
        <f t="shared" si="22"/>
        <v>0</v>
      </c>
      <c r="U77" s="154">
        <f t="shared" si="23"/>
        <v>0</v>
      </c>
    </row>
    <row r="78" spans="1:21" s="19" customFormat="1" ht="24" customHeight="1" x14ac:dyDescent="0.25">
      <c r="A78" s="15" t="s">
        <v>1658</v>
      </c>
      <c r="B78" s="16" t="s">
        <v>904</v>
      </c>
      <c r="C78" s="17">
        <f>SUM(C79:C80)</f>
        <v>0</v>
      </c>
      <c r="D78" s="17">
        <f t="shared" ref="D78:U78" si="26">SUM(D79:D80)</f>
        <v>0</v>
      </c>
      <c r="E78" s="143">
        <f t="shared" si="26"/>
        <v>0</v>
      </c>
      <c r="F78" s="143">
        <f t="shared" si="26"/>
        <v>0</v>
      </c>
      <c r="G78" s="143">
        <f t="shared" si="26"/>
        <v>0</v>
      </c>
      <c r="H78" s="17">
        <f t="shared" si="26"/>
        <v>0</v>
      </c>
      <c r="I78" s="17">
        <f t="shared" si="26"/>
        <v>0</v>
      </c>
      <c r="J78" s="17">
        <f t="shared" si="26"/>
        <v>0</v>
      </c>
      <c r="K78" s="17">
        <f t="shared" si="26"/>
        <v>0</v>
      </c>
      <c r="L78" s="17">
        <f t="shared" si="26"/>
        <v>0</v>
      </c>
      <c r="M78" s="17">
        <f t="shared" si="26"/>
        <v>0</v>
      </c>
      <c r="N78" s="143">
        <f t="shared" si="26"/>
        <v>0</v>
      </c>
      <c r="O78" s="143">
        <f t="shared" si="26"/>
        <v>0</v>
      </c>
      <c r="P78" s="17">
        <f t="shared" si="26"/>
        <v>0</v>
      </c>
      <c r="Q78" s="17">
        <f t="shared" si="26"/>
        <v>0</v>
      </c>
      <c r="R78" s="17">
        <f t="shared" si="26"/>
        <v>0</v>
      </c>
      <c r="S78" s="143">
        <f t="shared" si="26"/>
        <v>0</v>
      </c>
      <c r="T78" s="143">
        <f t="shared" si="26"/>
        <v>0</v>
      </c>
      <c r="U78" s="143">
        <f t="shared" si="26"/>
        <v>0</v>
      </c>
    </row>
    <row r="79" spans="1:21" s="19" customFormat="1" ht="24" customHeight="1" x14ac:dyDescent="0.25">
      <c r="A79" s="20" t="s">
        <v>1659</v>
      </c>
      <c r="B79" s="21" t="s">
        <v>891</v>
      </c>
      <c r="C79" s="22"/>
      <c r="D79" s="22"/>
      <c r="E79" s="144"/>
      <c r="F79" s="144"/>
      <c r="G79" s="150">
        <f t="shared" si="19"/>
        <v>0</v>
      </c>
      <c r="H79" s="22"/>
      <c r="I79" s="22"/>
      <c r="J79" s="22"/>
      <c r="K79" s="22"/>
      <c r="L79" s="22"/>
      <c r="M79" s="22"/>
      <c r="N79" s="150"/>
      <c r="O79" s="151">
        <f t="shared" si="20"/>
        <v>0</v>
      </c>
      <c r="P79" s="22"/>
      <c r="Q79" s="22"/>
      <c r="R79" s="22"/>
      <c r="S79" s="154">
        <f t="shared" ref="S79:S80" si="27">+P79+Q79-R79</f>
        <v>0</v>
      </c>
      <c r="T79" s="154">
        <f t="shared" si="22"/>
        <v>0</v>
      </c>
      <c r="U79" s="154">
        <f t="shared" si="23"/>
        <v>0</v>
      </c>
    </row>
    <row r="80" spans="1:21" s="19" customFormat="1" ht="24" customHeight="1" x14ac:dyDescent="0.25">
      <c r="A80" s="20" t="s">
        <v>1660</v>
      </c>
      <c r="B80" s="21" t="s">
        <v>892</v>
      </c>
      <c r="C80" s="22"/>
      <c r="D80" s="22"/>
      <c r="E80" s="144"/>
      <c r="F80" s="144"/>
      <c r="G80" s="150">
        <f t="shared" si="19"/>
        <v>0</v>
      </c>
      <c r="H80" s="22"/>
      <c r="I80" s="22"/>
      <c r="J80" s="22"/>
      <c r="K80" s="22"/>
      <c r="L80" s="22"/>
      <c r="M80" s="22"/>
      <c r="N80" s="150"/>
      <c r="O80" s="151">
        <f t="shared" si="20"/>
        <v>0</v>
      </c>
      <c r="P80" s="22"/>
      <c r="Q80" s="22"/>
      <c r="R80" s="22"/>
      <c r="S80" s="154">
        <f t="shared" si="27"/>
        <v>0</v>
      </c>
      <c r="T80" s="154">
        <f t="shared" si="22"/>
        <v>0</v>
      </c>
      <c r="U80" s="154">
        <f t="shared" si="23"/>
        <v>0</v>
      </c>
    </row>
    <row r="81" spans="1:24" ht="24" customHeight="1" x14ac:dyDescent="0.25">
      <c r="A81" s="15" t="s">
        <v>1661</v>
      </c>
      <c r="B81" s="16" t="s">
        <v>893</v>
      </c>
      <c r="C81" s="17">
        <f>SUM(C82:C85)</f>
        <v>0</v>
      </c>
      <c r="D81" s="17">
        <f t="shared" ref="D81:U81" si="28">SUM(D82:D85)</f>
        <v>0</v>
      </c>
      <c r="E81" s="143">
        <f t="shared" si="28"/>
        <v>0</v>
      </c>
      <c r="F81" s="143">
        <f t="shared" si="28"/>
        <v>0</v>
      </c>
      <c r="G81" s="143">
        <f t="shared" si="28"/>
        <v>0</v>
      </c>
      <c r="H81" s="17">
        <f t="shared" si="28"/>
        <v>0</v>
      </c>
      <c r="I81" s="17">
        <f t="shared" si="28"/>
        <v>0</v>
      </c>
      <c r="J81" s="17">
        <f t="shared" si="28"/>
        <v>0</v>
      </c>
      <c r="K81" s="17">
        <f t="shared" si="28"/>
        <v>0</v>
      </c>
      <c r="L81" s="17">
        <f t="shared" si="28"/>
        <v>0</v>
      </c>
      <c r="M81" s="17">
        <f t="shared" si="28"/>
        <v>0</v>
      </c>
      <c r="N81" s="143">
        <f t="shared" si="28"/>
        <v>0</v>
      </c>
      <c r="O81" s="143">
        <f t="shared" si="28"/>
        <v>0</v>
      </c>
      <c r="P81" s="17">
        <f t="shared" si="28"/>
        <v>0</v>
      </c>
      <c r="Q81" s="17">
        <f t="shared" si="28"/>
        <v>0</v>
      </c>
      <c r="R81" s="17">
        <f t="shared" si="28"/>
        <v>0</v>
      </c>
      <c r="S81" s="143">
        <f t="shared" si="28"/>
        <v>0</v>
      </c>
      <c r="T81" s="143">
        <f t="shared" si="28"/>
        <v>0</v>
      </c>
      <c r="U81" s="143">
        <f t="shared" si="28"/>
        <v>0</v>
      </c>
    </row>
    <row r="82" spans="1:24" ht="24" customHeight="1" x14ac:dyDescent="0.25">
      <c r="A82" s="20" t="s">
        <v>1662</v>
      </c>
      <c r="B82" s="21" t="s">
        <v>894</v>
      </c>
      <c r="C82" s="22"/>
      <c r="D82" s="22"/>
      <c r="E82" s="144"/>
      <c r="F82" s="144"/>
      <c r="G82" s="150">
        <f t="shared" si="19"/>
        <v>0</v>
      </c>
      <c r="H82" s="22"/>
      <c r="I82" s="22"/>
      <c r="J82" s="22"/>
      <c r="K82" s="22"/>
      <c r="L82" s="22"/>
      <c r="M82" s="22"/>
      <c r="N82" s="150"/>
      <c r="O82" s="151">
        <f t="shared" si="20"/>
        <v>0</v>
      </c>
      <c r="P82" s="22"/>
      <c r="Q82" s="22"/>
      <c r="R82" s="22"/>
      <c r="S82" s="154">
        <f t="shared" ref="S82:S90" si="29">+Q82-R82</f>
        <v>0</v>
      </c>
      <c r="T82" s="154">
        <f t="shared" si="22"/>
        <v>0</v>
      </c>
      <c r="U82" s="154">
        <f t="shared" si="23"/>
        <v>0</v>
      </c>
    </row>
    <row r="83" spans="1:24" ht="24" customHeight="1" x14ac:dyDescent="0.25">
      <c r="A83" s="20" t="s">
        <v>1663</v>
      </c>
      <c r="B83" s="21" t="s">
        <v>895</v>
      </c>
      <c r="C83" s="22"/>
      <c r="D83" s="22"/>
      <c r="E83" s="144"/>
      <c r="F83" s="144"/>
      <c r="G83" s="150">
        <f t="shared" si="19"/>
        <v>0</v>
      </c>
      <c r="H83" s="22"/>
      <c r="I83" s="22"/>
      <c r="J83" s="22"/>
      <c r="K83" s="22"/>
      <c r="L83" s="22"/>
      <c r="M83" s="22"/>
      <c r="N83" s="150"/>
      <c r="O83" s="151">
        <f t="shared" si="20"/>
        <v>0</v>
      </c>
      <c r="P83" s="22"/>
      <c r="Q83" s="22"/>
      <c r="R83" s="22"/>
      <c r="S83" s="154">
        <f t="shared" si="29"/>
        <v>0</v>
      </c>
      <c r="T83" s="154">
        <f t="shared" si="22"/>
        <v>0</v>
      </c>
      <c r="U83" s="154">
        <f t="shared" si="23"/>
        <v>0</v>
      </c>
    </row>
    <row r="84" spans="1:24" ht="24" customHeight="1" x14ac:dyDescent="0.25">
      <c r="A84" s="20" t="s">
        <v>1664</v>
      </c>
      <c r="B84" s="21" t="s">
        <v>896</v>
      </c>
      <c r="C84" s="22"/>
      <c r="D84" s="22"/>
      <c r="E84" s="144"/>
      <c r="F84" s="144"/>
      <c r="G84" s="150">
        <f t="shared" si="19"/>
        <v>0</v>
      </c>
      <c r="H84" s="22"/>
      <c r="I84" s="22"/>
      <c r="J84" s="22"/>
      <c r="K84" s="22"/>
      <c r="L84" s="22"/>
      <c r="M84" s="22"/>
      <c r="N84" s="150"/>
      <c r="O84" s="151">
        <f t="shared" si="20"/>
        <v>0</v>
      </c>
      <c r="P84" s="22"/>
      <c r="Q84" s="22"/>
      <c r="R84" s="22"/>
      <c r="S84" s="154">
        <f t="shared" si="29"/>
        <v>0</v>
      </c>
      <c r="T84" s="154">
        <f t="shared" si="22"/>
        <v>0</v>
      </c>
      <c r="U84" s="154">
        <f t="shared" si="23"/>
        <v>0</v>
      </c>
    </row>
    <row r="85" spans="1:24" ht="24" customHeight="1" x14ac:dyDescent="0.25">
      <c r="A85" s="20" t="s">
        <v>1665</v>
      </c>
      <c r="B85" s="21" t="s">
        <v>897</v>
      </c>
      <c r="C85" s="22"/>
      <c r="D85" s="22"/>
      <c r="E85" s="144"/>
      <c r="F85" s="144"/>
      <c r="G85" s="150">
        <f t="shared" si="19"/>
        <v>0</v>
      </c>
      <c r="H85" s="22"/>
      <c r="I85" s="22"/>
      <c r="J85" s="22"/>
      <c r="K85" s="22"/>
      <c r="L85" s="22"/>
      <c r="M85" s="22"/>
      <c r="N85" s="150"/>
      <c r="O85" s="151">
        <f t="shared" si="20"/>
        <v>0</v>
      </c>
      <c r="P85" s="22"/>
      <c r="Q85" s="22"/>
      <c r="R85" s="22"/>
      <c r="S85" s="154">
        <f t="shared" si="29"/>
        <v>0</v>
      </c>
      <c r="T85" s="154">
        <f t="shared" si="22"/>
        <v>0</v>
      </c>
      <c r="U85" s="154">
        <f t="shared" si="23"/>
        <v>0</v>
      </c>
    </row>
    <row r="86" spans="1:24" ht="24" customHeight="1" x14ac:dyDescent="0.25">
      <c r="A86" s="15" t="s">
        <v>1666</v>
      </c>
      <c r="B86" s="16" t="s">
        <v>149</v>
      </c>
      <c r="C86" s="17">
        <f>SUM(C87:C90)</f>
        <v>0</v>
      </c>
      <c r="D86" s="17">
        <f t="shared" ref="D86:T86" si="30">SUM(D87:D90)</f>
        <v>0</v>
      </c>
      <c r="E86" s="143">
        <f t="shared" si="30"/>
        <v>0</v>
      </c>
      <c r="F86" s="143">
        <f t="shared" si="30"/>
        <v>0</v>
      </c>
      <c r="G86" s="143">
        <f t="shared" si="30"/>
        <v>0</v>
      </c>
      <c r="H86" s="17">
        <f t="shared" si="30"/>
        <v>0</v>
      </c>
      <c r="I86" s="17">
        <f t="shared" si="30"/>
        <v>0</v>
      </c>
      <c r="J86" s="17">
        <f t="shared" si="30"/>
        <v>0</v>
      </c>
      <c r="K86" s="17">
        <f t="shared" si="30"/>
        <v>0</v>
      </c>
      <c r="L86" s="17">
        <f t="shared" si="30"/>
        <v>0</v>
      </c>
      <c r="M86" s="17">
        <f t="shared" si="30"/>
        <v>0</v>
      </c>
      <c r="N86" s="143">
        <f t="shared" si="30"/>
        <v>0</v>
      </c>
      <c r="O86" s="143">
        <f t="shared" si="30"/>
        <v>0</v>
      </c>
      <c r="P86" s="17">
        <f t="shared" si="30"/>
        <v>0</v>
      </c>
      <c r="Q86" s="17">
        <f t="shared" si="30"/>
        <v>0</v>
      </c>
      <c r="R86" s="17">
        <f t="shared" si="30"/>
        <v>0</v>
      </c>
      <c r="S86" s="143">
        <f t="shared" si="30"/>
        <v>0</v>
      </c>
      <c r="T86" s="143">
        <f t="shared" si="30"/>
        <v>0</v>
      </c>
      <c r="U86" s="143">
        <f>SUM(U87:U90)</f>
        <v>0</v>
      </c>
    </row>
    <row r="87" spans="1:24" ht="24" customHeight="1" x14ac:dyDescent="0.25">
      <c r="A87" s="20" t="s">
        <v>1667</v>
      </c>
      <c r="B87" s="21" t="s">
        <v>898</v>
      </c>
      <c r="C87" s="22"/>
      <c r="D87" s="22"/>
      <c r="E87" s="144"/>
      <c r="F87" s="144"/>
      <c r="G87" s="150">
        <f t="shared" si="19"/>
        <v>0</v>
      </c>
      <c r="H87" s="22"/>
      <c r="I87" s="22"/>
      <c r="J87" s="22"/>
      <c r="K87" s="22"/>
      <c r="L87" s="22"/>
      <c r="M87" s="22"/>
      <c r="N87" s="150"/>
      <c r="O87" s="151">
        <f t="shared" si="20"/>
        <v>0</v>
      </c>
      <c r="P87" s="22"/>
      <c r="Q87" s="22"/>
      <c r="R87" s="22"/>
      <c r="S87" s="154">
        <f t="shared" si="29"/>
        <v>0</v>
      </c>
      <c r="T87" s="154">
        <f t="shared" si="22"/>
        <v>0</v>
      </c>
      <c r="U87" s="154">
        <f t="shared" si="23"/>
        <v>0</v>
      </c>
    </row>
    <row r="88" spans="1:24" ht="24" customHeight="1" x14ac:dyDescent="0.25">
      <c r="A88" s="20" t="s">
        <v>1668</v>
      </c>
      <c r="B88" s="21" t="s">
        <v>899</v>
      </c>
      <c r="C88" s="22"/>
      <c r="D88" s="22"/>
      <c r="E88" s="144"/>
      <c r="F88" s="144"/>
      <c r="G88" s="150">
        <f t="shared" si="19"/>
        <v>0</v>
      </c>
      <c r="H88" s="22"/>
      <c r="I88" s="22"/>
      <c r="J88" s="22"/>
      <c r="K88" s="22"/>
      <c r="L88" s="22"/>
      <c r="M88" s="22"/>
      <c r="N88" s="150"/>
      <c r="O88" s="151">
        <f t="shared" si="20"/>
        <v>0</v>
      </c>
      <c r="P88" s="22"/>
      <c r="Q88" s="22"/>
      <c r="R88" s="22"/>
      <c r="S88" s="154">
        <f t="shared" si="29"/>
        <v>0</v>
      </c>
      <c r="T88" s="154">
        <f t="shared" si="22"/>
        <v>0</v>
      </c>
      <c r="U88" s="154">
        <f t="shared" si="23"/>
        <v>0</v>
      </c>
    </row>
    <row r="89" spans="1:24" ht="24" customHeight="1" x14ac:dyDescent="0.25">
      <c r="A89" s="20" t="s">
        <v>148</v>
      </c>
      <c r="B89" s="21" t="s">
        <v>900</v>
      </c>
      <c r="C89" s="22"/>
      <c r="D89" s="22"/>
      <c r="E89" s="144"/>
      <c r="F89" s="144"/>
      <c r="G89" s="150">
        <f t="shared" si="19"/>
        <v>0</v>
      </c>
      <c r="H89"/>
      <c r="I89" s="22"/>
      <c r="J89" s="22"/>
      <c r="K89" s="22"/>
      <c r="L89" s="22"/>
      <c r="M89" s="22"/>
      <c r="N89" s="150"/>
      <c r="O89" s="151">
        <f t="shared" si="20"/>
        <v>0</v>
      </c>
      <c r="P89" s="22"/>
      <c r="Q89" s="22"/>
      <c r="R89" s="22"/>
      <c r="S89" s="154">
        <f t="shared" si="29"/>
        <v>0</v>
      </c>
      <c r="T89" s="154">
        <f t="shared" si="22"/>
        <v>0</v>
      </c>
      <c r="U89" s="154">
        <f t="shared" si="23"/>
        <v>0</v>
      </c>
    </row>
    <row r="90" spans="1:24" ht="24" customHeight="1" x14ac:dyDescent="0.25">
      <c r="A90" s="20" t="s">
        <v>1669</v>
      </c>
      <c r="B90" s="21" t="s">
        <v>893</v>
      </c>
      <c r="C90" s="22"/>
      <c r="D90" s="22"/>
      <c r="E90" s="144"/>
      <c r="F90" s="144"/>
      <c r="G90" s="150">
        <f t="shared" si="19"/>
        <v>0</v>
      </c>
      <c r="H90" s="22"/>
      <c r="I90" s="22"/>
      <c r="J90" s="22"/>
      <c r="K90" s="22"/>
      <c r="L90" s="22"/>
      <c r="M90" s="22"/>
      <c r="N90" s="150"/>
      <c r="O90" s="151">
        <f t="shared" si="20"/>
        <v>0</v>
      </c>
      <c r="P90" s="22"/>
      <c r="Q90" s="22"/>
      <c r="R90" s="22"/>
      <c r="S90" s="154">
        <f t="shared" si="29"/>
        <v>0</v>
      </c>
      <c r="T90" s="154">
        <f t="shared" si="22"/>
        <v>0</v>
      </c>
      <c r="U90" s="154">
        <f t="shared" si="23"/>
        <v>0</v>
      </c>
    </row>
    <row r="91" spans="1:24" s="3" customFormat="1" ht="21" customHeight="1" x14ac:dyDescent="0.25">
      <c r="A91" s="186" t="s">
        <v>905</v>
      </c>
      <c r="B91" s="186"/>
      <c r="C91" s="25">
        <f t="shared" ref="C91:S91" si="31">+C86+C81+C78+C73+C70+C57</f>
        <v>0</v>
      </c>
      <c r="D91" s="25">
        <f t="shared" si="31"/>
        <v>0</v>
      </c>
      <c r="E91" s="145">
        <f t="shared" si="31"/>
        <v>0</v>
      </c>
      <c r="F91" s="145">
        <f t="shared" si="31"/>
        <v>0</v>
      </c>
      <c r="G91" s="145">
        <f t="shared" si="31"/>
        <v>0</v>
      </c>
      <c r="H91" s="25">
        <f t="shared" si="31"/>
        <v>0</v>
      </c>
      <c r="I91" s="25">
        <f t="shared" si="31"/>
        <v>0</v>
      </c>
      <c r="J91" s="25">
        <f t="shared" si="31"/>
        <v>0</v>
      </c>
      <c r="K91" s="25">
        <f t="shared" si="31"/>
        <v>0</v>
      </c>
      <c r="L91" s="25">
        <f t="shared" si="31"/>
        <v>0</v>
      </c>
      <c r="M91" s="25">
        <f t="shared" si="31"/>
        <v>0</v>
      </c>
      <c r="N91" s="145">
        <f t="shared" si="31"/>
        <v>0</v>
      </c>
      <c r="O91" s="145">
        <f t="shared" si="31"/>
        <v>0</v>
      </c>
      <c r="P91" s="25">
        <f t="shared" si="31"/>
        <v>0</v>
      </c>
      <c r="Q91" s="25">
        <f t="shared" si="31"/>
        <v>0</v>
      </c>
      <c r="R91" s="25">
        <f t="shared" si="31"/>
        <v>0</v>
      </c>
      <c r="S91" s="145">
        <f t="shared" si="31"/>
        <v>0</v>
      </c>
      <c r="T91" s="145">
        <f>+T86+T81+T78+T73+T70+T57</f>
        <v>0</v>
      </c>
      <c r="U91" s="145">
        <f>+U86+U81+U78+U73+U70+U57</f>
        <v>0</v>
      </c>
      <c r="V91" s="26"/>
      <c r="W91" s="4"/>
      <c r="X91" s="4"/>
    </row>
    <row r="92" spans="1:24" ht="6.75" customHeight="1" x14ac:dyDescent="0.25">
      <c r="A92" s="27"/>
      <c r="B92" s="28"/>
      <c r="C92" s="29"/>
      <c r="D92" s="29"/>
      <c r="E92" s="146"/>
      <c r="F92" s="146"/>
      <c r="G92" s="146"/>
      <c r="H92" s="29"/>
      <c r="I92" s="29"/>
      <c r="J92" s="29"/>
      <c r="K92" s="29"/>
      <c r="L92" s="29"/>
      <c r="M92" s="29"/>
      <c r="N92" s="146"/>
      <c r="O92" s="152"/>
      <c r="P92" s="29"/>
      <c r="Q92" s="29"/>
      <c r="R92" s="29"/>
      <c r="S92" s="146"/>
      <c r="T92" s="146"/>
      <c r="U92" s="152"/>
    </row>
    <row r="93" spans="1:24" s="3" customFormat="1" ht="32.25" customHeight="1" x14ac:dyDescent="0.25">
      <c r="A93" s="187" t="s">
        <v>1670</v>
      </c>
      <c r="B93" s="187"/>
      <c r="C93" s="30">
        <f t="shared" ref="C93:U93" si="32">+C91+C55</f>
        <v>1602434.9972699999</v>
      </c>
      <c r="D93" s="30">
        <f t="shared" si="32"/>
        <v>0</v>
      </c>
      <c r="E93" s="147">
        <f t="shared" si="32"/>
        <v>485072.68919</v>
      </c>
      <c r="F93" s="147">
        <f t="shared" si="32"/>
        <v>-114638.25563</v>
      </c>
      <c r="G93" s="147">
        <f t="shared" si="32"/>
        <v>1972869.4308300002</v>
      </c>
      <c r="H93" s="30">
        <f t="shared" si="32"/>
        <v>515.78485000000001</v>
      </c>
      <c r="I93" s="30">
        <f t="shared" si="32"/>
        <v>-396.38995000000006</v>
      </c>
      <c r="J93" s="30">
        <f t="shared" si="32"/>
        <v>0</v>
      </c>
      <c r="K93" s="30">
        <f t="shared" si="32"/>
        <v>0</v>
      </c>
      <c r="L93" s="30">
        <f t="shared" si="32"/>
        <v>0</v>
      </c>
      <c r="M93" s="30">
        <f t="shared" si="32"/>
        <v>0</v>
      </c>
      <c r="N93" s="147">
        <f t="shared" si="32"/>
        <v>119.39489999999996</v>
      </c>
      <c r="O93" s="147">
        <f t="shared" si="32"/>
        <v>1972988.8257300002</v>
      </c>
      <c r="P93" s="30">
        <f t="shared" si="32"/>
        <v>-414115.66343000002</v>
      </c>
      <c r="Q93" s="30">
        <f t="shared" si="32"/>
        <v>-26172.43363</v>
      </c>
      <c r="R93" s="30">
        <f t="shared" si="32"/>
        <v>0</v>
      </c>
      <c r="S93" s="147">
        <f t="shared" si="32"/>
        <v>-26172.43363</v>
      </c>
      <c r="T93" s="147">
        <f t="shared" si="32"/>
        <v>-440288.09706000006</v>
      </c>
      <c r="U93" s="147">
        <f t="shared" si="32"/>
        <v>1532700.7286699996</v>
      </c>
      <c r="V93" s="26"/>
      <c r="W93" s="4"/>
      <c r="X93" s="4"/>
    </row>
    <row r="94" spans="1:24" x14ac:dyDescent="0.25">
      <c r="B94" s="31"/>
      <c r="C94" s="32"/>
      <c r="D94" s="32"/>
      <c r="E94" s="45"/>
      <c r="F94" s="45"/>
      <c r="G94" s="45"/>
      <c r="H94" s="32"/>
      <c r="I94" s="32"/>
      <c r="J94" s="32"/>
      <c r="K94" s="32"/>
      <c r="L94" s="32"/>
      <c r="M94" s="32"/>
      <c r="N94" s="45"/>
      <c r="O94" s="45"/>
      <c r="P94" s="32"/>
      <c r="Q94" s="32"/>
      <c r="R94" s="32"/>
      <c r="S94" s="45"/>
      <c r="T94" s="45"/>
      <c r="U94" s="45"/>
    </row>
    <row r="95" spans="1:24" x14ac:dyDescent="0.25">
      <c r="A95" s="184"/>
      <c r="B95" s="184"/>
      <c r="C95" s="184"/>
      <c r="D95" s="32"/>
      <c r="E95" s="148"/>
      <c r="F95" s="148"/>
      <c r="G95" s="45"/>
      <c r="H95" s="32"/>
      <c r="I95" s="32"/>
      <c r="J95" s="32"/>
      <c r="K95" s="32"/>
      <c r="L95" s="32"/>
      <c r="M95" s="32"/>
      <c r="N95" s="45"/>
      <c r="O95" s="45"/>
      <c r="P95" s="32"/>
      <c r="Q95" s="32"/>
      <c r="R95" s="32"/>
      <c r="S95" s="45"/>
      <c r="T95" s="45"/>
      <c r="U95" s="45"/>
    </row>
    <row r="97" spans="2:21" s="19" customFormat="1" x14ac:dyDescent="0.25">
      <c r="E97" s="149"/>
      <c r="F97" s="149"/>
      <c r="G97" s="149"/>
      <c r="H97" s="18"/>
      <c r="N97" s="149"/>
      <c r="O97" s="149"/>
      <c r="S97" s="149"/>
      <c r="T97" s="149"/>
      <c r="U97" s="149"/>
    </row>
    <row r="99" spans="2:21" s="19" customFormat="1" x14ac:dyDescent="0.25">
      <c r="B99" s="33"/>
      <c r="C99" s="18"/>
      <c r="D99" s="33"/>
      <c r="E99" s="112"/>
      <c r="F99" s="149"/>
      <c r="G99" s="112"/>
      <c r="H99" s="33"/>
      <c r="N99" s="149"/>
      <c r="O99" s="149"/>
      <c r="S99" s="149"/>
      <c r="T99" s="149"/>
      <c r="U99" s="149"/>
    </row>
    <row r="100" spans="2:21" s="19" customFormat="1" x14ac:dyDescent="0.25">
      <c r="B100" s="33"/>
      <c r="C100" s="18"/>
      <c r="D100" s="33"/>
      <c r="E100" s="112"/>
      <c r="F100" s="149"/>
      <c r="G100" s="112"/>
      <c r="H100" s="33"/>
      <c r="N100" s="149"/>
      <c r="O100" s="149"/>
      <c r="S100" s="149"/>
      <c r="T100" s="149"/>
      <c r="U100" s="149"/>
    </row>
    <row r="101" spans="2:21" s="19" customFormat="1" x14ac:dyDescent="0.25">
      <c r="B101" s="33"/>
      <c r="C101" s="18"/>
      <c r="D101" s="33"/>
      <c r="E101" s="112"/>
      <c r="F101" s="149"/>
      <c r="G101" s="112"/>
      <c r="H101" s="33"/>
      <c r="N101" s="149"/>
      <c r="O101" s="149"/>
      <c r="S101" s="149"/>
      <c r="T101" s="149"/>
      <c r="U101" s="149"/>
    </row>
    <row r="102" spans="2:21" s="19" customFormat="1" x14ac:dyDescent="0.25">
      <c r="B102" s="34" t="s">
        <v>1671</v>
      </c>
      <c r="C102" s="18"/>
      <c r="D102" s="185" t="s">
        <v>1577</v>
      </c>
      <c r="E102" s="185"/>
      <c r="F102" s="149"/>
      <c r="G102" s="185" t="s">
        <v>1578</v>
      </c>
      <c r="H102" s="185"/>
      <c r="N102" s="149"/>
      <c r="O102" s="149"/>
      <c r="S102" s="149"/>
      <c r="T102" s="149"/>
      <c r="U102" s="149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P8:P9"/>
    <mergeCell ref="Q8:Q9"/>
    <mergeCell ref="R8:R9"/>
    <mergeCell ref="H8:H9"/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topLeftCell="I1" zoomScaleNormal="100" zoomScaleSheetLayoutView="90" workbookViewId="0">
      <selection activeCell="A2" sqref="A2:AC2"/>
    </sheetView>
  </sheetViews>
  <sheetFormatPr baseColWidth="10" defaultColWidth="11.42578125" defaultRowHeight="16.5" x14ac:dyDescent="0.25"/>
  <cols>
    <col min="1" max="1" width="33" style="114" customWidth="1"/>
    <col min="2" max="29" width="15" style="114" customWidth="1"/>
    <col min="30" max="256" width="11.42578125" style="114"/>
    <col min="257" max="257" width="36.5703125" style="114" customWidth="1"/>
    <col min="258" max="258" width="35.85546875" style="114" customWidth="1"/>
    <col min="259" max="259" width="22" style="114" customWidth="1"/>
    <col min="260" max="512" width="11.42578125" style="114"/>
    <col min="513" max="513" width="36.5703125" style="114" customWidth="1"/>
    <col min="514" max="514" width="35.85546875" style="114" customWidth="1"/>
    <col min="515" max="515" width="22" style="114" customWidth="1"/>
    <col min="516" max="768" width="11.42578125" style="114"/>
    <col min="769" max="769" width="36.5703125" style="114" customWidth="1"/>
    <col min="770" max="770" width="35.85546875" style="114" customWidth="1"/>
    <col min="771" max="771" width="22" style="114" customWidth="1"/>
    <col min="772" max="1024" width="11.42578125" style="114"/>
    <col min="1025" max="1025" width="36.5703125" style="114" customWidth="1"/>
    <col min="1026" max="1026" width="35.85546875" style="114" customWidth="1"/>
    <col min="1027" max="1027" width="22" style="114" customWidth="1"/>
    <col min="1028" max="1280" width="11.42578125" style="114"/>
    <col min="1281" max="1281" width="36.5703125" style="114" customWidth="1"/>
    <col min="1282" max="1282" width="35.85546875" style="114" customWidth="1"/>
    <col min="1283" max="1283" width="22" style="114" customWidth="1"/>
    <col min="1284" max="1536" width="11.42578125" style="114"/>
    <col min="1537" max="1537" width="36.5703125" style="114" customWidth="1"/>
    <col min="1538" max="1538" width="35.85546875" style="114" customWidth="1"/>
    <col min="1539" max="1539" width="22" style="114" customWidth="1"/>
    <col min="1540" max="1792" width="11.42578125" style="114"/>
    <col min="1793" max="1793" width="36.5703125" style="114" customWidth="1"/>
    <col min="1794" max="1794" width="35.85546875" style="114" customWidth="1"/>
    <col min="1795" max="1795" width="22" style="114" customWidth="1"/>
    <col min="1796" max="2048" width="11.42578125" style="114"/>
    <col min="2049" max="2049" width="36.5703125" style="114" customWidth="1"/>
    <col min="2050" max="2050" width="35.85546875" style="114" customWidth="1"/>
    <col min="2051" max="2051" width="22" style="114" customWidth="1"/>
    <col min="2052" max="2304" width="11.42578125" style="114"/>
    <col min="2305" max="2305" width="36.5703125" style="114" customWidth="1"/>
    <col min="2306" max="2306" width="35.85546875" style="114" customWidth="1"/>
    <col min="2307" max="2307" width="22" style="114" customWidth="1"/>
    <col min="2308" max="2560" width="11.42578125" style="114"/>
    <col min="2561" max="2561" width="36.5703125" style="114" customWidth="1"/>
    <col min="2562" max="2562" width="35.85546875" style="114" customWidth="1"/>
    <col min="2563" max="2563" width="22" style="114" customWidth="1"/>
    <col min="2564" max="2816" width="11.42578125" style="114"/>
    <col min="2817" max="2817" width="36.5703125" style="114" customWidth="1"/>
    <col min="2818" max="2818" width="35.85546875" style="114" customWidth="1"/>
    <col min="2819" max="2819" width="22" style="114" customWidth="1"/>
    <col min="2820" max="3072" width="11.42578125" style="114"/>
    <col min="3073" max="3073" width="36.5703125" style="114" customWidth="1"/>
    <col min="3074" max="3074" width="35.85546875" style="114" customWidth="1"/>
    <col min="3075" max="3075" width="22" style="114" customWidth="1"/>
    <col min="3076" max="3328" width="11.42578125" style="114"/>
    <col min="3329" max="3329" width="36.5703125" style="114" customWidth="1"/>
    <col min="3330" max="3330" width="35.85546875" style="114" customWidth="1"/>
    <col min="3331" max="3331" width="22" style="114" customWidth="1"/>
    <col min="3332" max="3584" width="11.42578125" style="114"/>
    <col min="3585" max="3585" width="36.5703125" style="114" customWidth="1"/>
    <col min="3586" max="3586" width="35.85546875" style="114" customWidth="1"/>
    <col min="3587" max="3587" width="22" style="114" customWidth="1"/>
    <col min="3588" max="3840" width="11.42578125" style="114"/>
    <col min="3841" max="3841" width="36.5703125" style="114" customWidth="1"/>
    <col min="3842" max="3842" width="35.85546875" style="114" customWidth="1"/>
    <col min="3843" max="3843" width="22" style="114" customWidth="1"/>
    <col min="3844" max="4096" width="11.42578125" style="114"/>
    <col min="4097" max="4097" width="36.5703125" style="114" customWidth="1"/>
    <col min="4098" max="4098" width="35.85546875" style="114" customWidth="1"/>
    <col min="4099" max="4099" width="22" style="114" customWidth="1"/>
    <col min="4100" max="4352" width="11.42578125" style="114"/>
    <col min="4353" max="4353" width="36.5703125" style="114" customWidth="1"/>
    <col min="4354" max="4354" width="35.85546875" style="114" customWidth="1"/>
    <col min="4355" max="4355" width="22" style="114" customWidth="1"/>
    <col min="4356" max="4608" width="11.42578125" style="114"/>
    <col min="4609" max="4609" width="36.5703125" style="114" customWidth="1"/>
    <col min="4610" max="4610" width="35.85546875" style="114" customWidth="1"/>
    <col min="4611" max="4611" width="22" style="114" customWidth="1"/>
    <col min="4612" max="4864" width="11.42578125" style="114"/>
    <col min="4865" max="4865" width="36.5703125" style="114" customWidth="1"/>
    <col min="4866" max="4866" width="35.85546875" style="114" customWidth="1"/>
    <col min="4867" max="4867" width="22" style="114" customWidth="1"/>
    <col min="4868" max="5120" width="11.42578125" style="114"/>
    <col min="5121" max="5121" width="36.5703125" style="114" customWidth="1"/>
    <col min="5122" max="5122" width="35.85546875" style="114" customWidth="1"/>
    <col min="5123" max="5123" width="22" style="114" customWidth="1"/>
    <col min="5124" max="5376" width="11.42578125" style="114"/>
    <col min="5377" max="5377" width="36.5703125" style="114" customWidth="1"/>
    <col min="5378" max="5378" width="35.85546875" style="114" customWidth="1"/>
    <col min="5379" max="5379" width="22" style="114" customWidth="1"/>
    <col min="5380" max="5632" width="11.42578125" style="114"/>
    <col min="5633" max="5633" width="36.5703125" style="114" customWidth="1"/>
    <col min="5634" max="5634" width="35.85546875" style="114" customWidth="1"/>
    <col min="5635" max="5635" width="22" style="114" customWidth="1"/>
    <col min="5636" max="5888" width="11.42578125" style="114"/>
    <col min="5889" max="5889" width="36.5703125" style="114" customWidth="1"/>
    <col min="5890" max="5890" width="35.85546875" style="114" customWidth="1"/>
    <col min="5891" max="5891" width="22" style="114" customWidth="1"/>
    <col min="5892" max="6144" width="11.42578125" style="114"/>
    <col min="6145" max="6145" width="36.5703125" style="114" customWidth="1"/>
    <col min="6146" max="6146" width="35.85546875" style="114" customWidth="1"/>
    <col min="6147" max="6147" width="22" style="114" customWidth="1"/>
    <col min="6148" max="6400" width="11.42578125" style="114"/>
    <col min="6401" max="6401" width="36.5703125" style="114" customWidth="1"/>
    <col min="6402" max="6402" width="35.85546875" style="114" customWidth="1"/>
    <col min="6403" max="6403" width="22" style="114" customWidth="1"/>
    <col min="6404" max="6656" width="11.42578125" style="114"/>
    <col min="6657" max="6657" width="36.5703125" style="114" customWidth="1"/>
    <col min="6658" max="6658" width="35.85546875" style="114" customWidth="1"/>
    <col min="6659" max="6659" width="22" style="114" customWidth="1"/>
    <col min="6660" max="6912" width="11.42578125" style="114"/>
    <col min="6913" max="6913" width="36.5703125" style="114" customWidth="1"/>
    <col min="6914" max="6914" width="35.85546875" style="114" customWidth="1"/>
    <col min="6915" max="6915" width="22" style="114" customWidth="1"/>
    <col min="6916" max="7168" width="11.42578125" style="114"/>
    <col min="7169" max="7169" width="36.5703125" style="114" customWidth="1"/>
    <col min="7170" max="7170" width="35.85546875" style="114" customWidth="1"/>
    <col min="7171" max="7171" width="22" style="114" customWidth="1"/>
    <col min="7172" max="7424" width="11.42578125" style="114"/>
    <col min="7425" max="7425" width="36.5703125" style="114" customWidth="1"/>
    <col min="7426" max="7426" width="35.85546875" style="114" customWidth="1"/>
    <col min="7427" max="7427" width="22" style="114" customWidth="1"/>
    <col min="7428" max="7680" width="11.42578125" style="114"/>
    <col min="7681" max="7681" width="36.5703125" style="114" customWidth="1"/>
    <col min="7682" max="7682" width="35.85546875" style="114" customWidth="1"/>
    <col min="7683" max="7683" width="22" style="114" customWidth="1"/>
    <col min="7684" max="7936" width="11.42578125" style="114"/>
    <col min="7937" max="7937" width="36.5703125" style="114" customWidth="1"/>
    <col min="7938" max="7938" width="35.85546875" style="114" customWidth="1"/>
    <col min="7939" max="7939" width="22" style="114" customWidth="1"/>
    <col min="7940" max="8192" width="11.42578125" style="114"/>
    <col min="8193" max="8193" width="36.5703125" style="114" customWidth="1"/>
    <col min="8194" max="8194" width="35.85546875" style="114" customWidth="1"/>
    <col min="8195" max="8195" width="22" style="114" customWidth="1"/>
    <col min="8196" max="8448" width="11.42578125" style="114"/>
    <col min="8449" max="8449" width="36.5703125" style="114" customWidth="1"/>
    <col min="8450" max="8450" width="35.85546875" style="114" customWidth="1"/>
    <col min="8451" max="8451" width="22" style="114" customWidth="1"/>
    <col min="8452" max="8704" width="11.42578125" style="114"/>
    <col min="8705" max="8705" width="36.5703125" style="114" customWidth="1"/>
    <col min="8706" max="8706" width="35.85546875" style="114" customWidth="1"/>
    <col min="8707" max="8707" width="22" style="114" customWidth="1"/>
    <col min="8708" max="8960" width="11.42578125" style="114"/>
    <col min="8961" max="8961" width="36.5703125" style="114" customWidth="1"/>
    <col min="8962" max="8962" width="35.85546875" style="114" customWidth="1"/>
    <col min="8963" max="8963" width="22" style="114" customWidth="1"/>
    <col min="8964" max="9216" width="11.42578125" style="114"/>
    <col min="9217" max="9217" width="36.5703125" style="114" customWidth="1"/>
    <col min="9218" max="9218" width="35.85546875" style="114" customWidth="1"/>
    <col min="9219" max="9219" width="22" style="114" customWidth="1"/>
    <col min="9220" max="9472" width="11.42578125" style="114"/>
    <col min="9473" max="9473" width="36.5703125" style="114" customWidth="1"/>
    <col min="9474" max="9474" width="35.85546875" style="114" customWidth="1"/>
    <col min="9475" max="9475" width="22" style="114" customWidth="1"/>
    <col min="9476" max="9728" width="11.42578125" style="114"/>
    <col min="9729" max="9729" width="36.5703125" style="114" customWidth="1"/>
    <col min="9730" max="9730" width="35.85546875" style="114" customWidth="1"/>
    <col min="9731" max="9731" width="22" style="114" customWidth="1"/>
    <col min="9732" max="9984" width="11.42578125" style="114"/>
    <col min="9985" max="9985" width="36.5703125" style="114" customWidth="1"/>
    <col min="9986" max="9986" width="35.85546875" style="114" customWidth="1"/>
    <col min="9987" max="9987" width="22" style="114" customWidth="1"/>
    <col min="9988" max="10240" width="11.42578125" style="114"/>
    <col min="10241" max="10241" width="36.5703125" style="114" customWidth="1"/>
    <col min="10242" max="10242" width="35.85546875" style="114" customWidth="1"/>
    <col min="10243" max="10243" width="22" style="114" customWidth="1"/>
    <col min="10244" max="10496" width="11.42578125" style="114"/>
    <col min="10497" max="10497" width="36.5703125" style="114" customWidth="1"/>
    <col min="10498" max="10498" width="35.85546875" style="114" customWidth="1"/>
    <col min="10499" max="10499" width="22" style="114" customWidth="1"/>
    <col min="10500" max="10752" width="11.42578125" style="114"/>
    <col min="10753" max="10753" width="36.5703125" style="114" customWidth="1"/>
    <col min="10754" max="10754" width="35.85546875" style="114" customWidth="1"/>
    <col min="10755" max="10755" width="22" style="114" customWidth="1"/>
    <col min="10756" max="11008" width="11.42578125" style="114"/>
    <col min="11009" max="11009" width="36.5703125" style="114" customWidth="1"/>
    <col min="11010" max="11010" width="35.85546875" style="114" customWidth="1"/>
    <col min="11011" max="11011" width="22" style="114" customWidth="1"/>
    <col min="11012" max="11264" width="11.42578125" style="114"/>
    <col min="11265" max="11265" width="36.5703125" style="114" customWidth="1"/>
    <col min="11266" max="11266" width="35.85546875" style="114" customWidth="1"/>
    <col min="11267" max="11267" width="22" style="114" customWidth="1"/>
    <col min="11268" max="11520" width="11.42578125" style="114"/>
    <col min="11521" max="11521" width="36.5703125" style="114" customWidth="1"/>
    <col min="11522" max="11522" width="35.85546875" style="114" customWidth="1"/>
    <col min="11523" max="11523" width="22" style="114" customWidth="1"/>
    <col min="11524" max="11776" width="11.42578125" style="114"/>
    <col min="11777" max="11777" width="36.5703125" style="114" customWidth="1"/>
    <col min="11778" max="11778" width="35.85546875" style="114" customWidth="1"/>
    <col min="11779" max="11779" width="22" style="114" customWidth="1"/>
    <col min="11780" max="12032" width="11.42578125" style="114"/>
    <col min="12033" max="12033" width="36.5703125" style="114" customWidth="1"/>
    <col min="12034" max="12034" width="35.85546875" style="114" customWidth="1"/>
    <col min="12035" max="12035" width="22" style="114" customWidth="1"/>
    <col min="12036" max="12288" width="11.42578125" style="114"/>
    <col min="12289" max="12289" width="36.5703125" style="114" customWidth="1"/>
    <col min="12290" max="12290" width="35.85546875" style="114" customWidth="1"/>
    <col min="12291" max="12291" width="22" style="114" customWidth="1"/>
    <col min="12292" max="12544" width="11.42578125" style="114"/>
    <col min="12545" max="12545" width="36.5703125" style="114" customWidth="1"/>
    <col min="12546" max="12546" width="35.85546875" style="114" customWidth="1"/>
    <col min="12547" max="12547" width="22" style="114" customWidth="1"/>
    <col min="12548" max="12800" width="11.42578125" style="114"/>
    <col min="12801" max="12801" width="36.5703125" style="114" customWidth="1"/>
    <col min="12802" max="12802" width="35.85546875" style="114" customWidth="1"/>
    <col min="12803" max="12803" width="22" style="114" customWidth="1"/>
    <col min="12804" max="13056" width="11.42578125" style="114"/>
    <col min="13057" max="13057" width="36.5703125" style="114" customWidth="1"/>
    <col min="13058" max="13058" width="35.85546875" style="114" customWidth="1"/>
    <col min="13059" max="13059" width="22" style="114" customWidth="1"/>
    <col min="13060" max="13312" width="11.42578125" style="114"/>
    <col min="13313" max="13313" width="36.5703125" style="114" customWidth="1"/>
    <col min="13314" max="13314" width="35.85546875" style="114" customWidth="1"/>
    <col min="13315" max="13315" width="22" style="114" customWidth="1"/>
    <col min="13316" max="13568" width="11.42578125" style="114"/>
    <col min="13569" max="13569" width="36.5703125" style="114" customWidth="1"/>
    <col min="13570" max="13570" width="35.85546875" style="114" customWidth="1"/>
    <col min="13571" max="13571" width="22" style="114" customWidth="1"/>
    <col min="13572" max="13824" width="11.42578125" style="114"/>
    <col min="13825" max="13825" width="36.5703125" style="114" customWidth="1"/>
    <col min="13826" max="13826" width="35.85546875" style="114" customWidth="1"/>
    <col min="13827" max="13827" width="22" style="114" customWidth="1"/>
    <col min="13828" max="14080" width="11.42578125" style="114"/>
    <col min="14081" max="14081" width="36.5703125" style="114" customWidth="1"/>
    <col min="14082" max="14082" width="35.85546875" style="114" customWidth="1"/>
    <col min="14083" max="14083" width="22" style="114" customWidth="1"/>
    <col min="14084" max="14336" width="11.42578125" style="114"/>
    <col min="14337" max="14337" width="36.5703125" style="114" customWidth="1"/>
    <col min="14338" max="14338" width="35.85546875" style="114" customWidth="1"/>
    <col min="14339" max="14339" width="22" style="114" customWidth="1"/>
    <col min="14340" max="14592" width="11.42578125" style="114"/>
    <col min="14593" max="14593" width="36.5703125" style="114" customWidth="1"/>
    <col min="14594" max="14594" width="35.85546875" style="114" customWidth="1"/>
    <col min="14595" max="14595" width="22" style="114" customWidth="1"/>
    <col min="14596" max="14848" width="11.42578125" style="114"/>
    <col min="14849" max="14849" width="36.5703125" style="114" customWidth="1"/>
    <col min="14850" max="14850" width="35.85546875" style="114" customWidth="1"/>
    <col min="14851" max="14851" width="22" style="114" customWidth="1"/>
    <col min="14852" max="15104" width="11.42578125" style="114"/>
    <col min="15105" max="15105" width="36.5703125" style="114" customWidth="1"/>
    <col min="15106" max="15106" width="35.85546875" style="114" customWidth="1"/>
    <col min="15107" max="15107" width="22" style="114" customWidth="1"/>
    <col min="15108" max="15360" width="11.42578125" style="114"/>
    <col min="15361" max="15361" width="36.5703125" style="114" customWidth="1"/>
    <col min="15362" max="15362" width="35.85546875" style="114" customWidth="1"/>
    <col min="15363" max="15363" width="22" style="114" customWidth="1"/>
    <col min="15364" max="15616" width="11.42578125" style="114"/>
    <col min="15617" max="15617" width="36.5703125" style="114" customWidth="1"/>
    <col min="15618" max="15618" width="35.85546875" style="114" customWidth="1"/>
    <col min="15619" max="15619" width="22" style="114" customWidth="1"/>
    <col min="15620" max="15872" width="11.42578125" style="114"/>
    <col min="15873" max="15873" width="36.5703125" style="114" customWidth="1"/>
    <col min="15874" max="15874" width="35.85546875" style="114" customWidth="1"/>
    <col min="15875" max="15875" width="22" style="114" customWidth="1"/>
    <col min="15876" max="16128" width="11.42578125" style="114"/>
    <col min="16129" max="16129" width="36.5703125" style="114" customWidth="1"/>
    <col min="16130" max="16130" width="35.85546875" style="114" customWidth="1"/>
    <col min="16131" max="16131" width="22" style="114" customWidth="1"/>
    <col min="16132" max="16384" width="11.42578125" style="114"/>
  </cols>
  <sheetData>
    <row r="1" spans="1:29" ht="9.75" customHeight="1" x14ac:dyDescent="0.25"/>
    <row r="2" spans="1:29" s="129" customFormat="1" ht="15.75" x14ac:dyDescent="0.25">
      <c r="A2" s="169" t="str">
        <f ca="1">Data!N1</f>
        <v xml:space="preserve">Promotora Costarricense Innovación e Investigación (PROMOTORA) 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</row>
    <row r="3" spans="1:29" s="129" customFormat="1" ht="15.75" x14ac:dyDescent="0.25">
      <c r="A3" s="198" t="s">
        <v>914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</row>
    <row r="4" spans="1:29" s="129" customFormat="1" ht="15.75" x14ac:dyDescent="0.25">
      <c r="A4" s="169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30 de Junio de 2024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</row>
    <row r="5" spans="1:29" s="128" customFormat="1" ht="18" customHeight="1" x14ac:dyDescent="0.25">
      <c r="A5" s="199" t="s">
        <v>1580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</row>
    <row r="6" spans="1:29" s="8" customFormat="1" ht="37.5" customHeight="1" x14ac:dyDescent="0.25">
      <c r="A6" s="111" t="s">
        <v>916</v>
      </c>
      <c r="B6" s="196" t="s">
        <v>917</v>
      </c>
      <c r="C6" s="196"/>
      <c r="D6" s="196" t="s">
        <v>918</v>
      </c>
      <c r="E6" s="196"/>
      <c r="F6" s="196" t="s">
        <v>919</v>
      </c>
      <c r="G6" s="196"/>
      <c r="H6" s="196" t="s">
        <v>920</v>
      </c>
      <c r="I6" s="196"/>
      <c r="J6" s="196" t="s">
        <v>921</v>
      </c>
      <c r="K6" s="196"/>
      <c r="L6" s="196" t="s">
        <v>922</v>
      </c>
      <c r="M6" s="196"/>
      <c r="N6" s="196" t="s">
        <v>923</v>
      </c>
      <c r="O6" s="196"/>
      <c r="P6" s="196" t="s">
        <v>924</v>
      </c>
      <c r="Q6" s="196"/>
      <c r="R6" s="196" t="s">
        <v>925</v>
      </c>
      <c r="S6" s="196"/>
      <c r="T6" s="196" t="s">
        <v>926</v>
      </c>
      <c r="U6" s="196"/>
      <c r="V6" s="196" t="s">
        <v>927</v>
      </c>
      <c r="W6" s="196"/>
      <c r="X6" s="196" t="s">
        <v>928</v>
      </c>
      <c r="Y6" s="196"/>
      <c r="Z6" s="196" t="s">
        <v>1674</v>
      </c>
      <c r="AA6" s="196"/>
      <c r="AB6" s="196" t="s">
        <v>1675</v>
      </c>
      <c r="AC6" s="200"/>
    </row>
    <row r="7" spans="1:29" s="115" customFormat="1" ht="23.25" customHeight="1" x14ac:dyDescent="0.25">
      <c r="A7" s="130" t="s">
        <v>1676</v>
      </c>
      <c r="B7" s="124" t="str">
        <f ca="1">Data!C2</f>
        <v>2024</v>
      </c>
      <c r="C7" s="125">
        <f ca="1">Data!C2-1</f>
        <v>2023</v>
      </c>
      <c r="D7" s="126" t="str">
        <f ca="1">Data!C2</f>
        <v>2024</v>
      </c>
      <c r="E7" s="125">
        <f ca="1">Data!C2-1</f>
        <v>2023</v>
      </c>
      <c r="F7" s="126" t="str">
        <f ca="1">Data!C2</f>
        <v>2024</v>
      </c>
      <c r="G7" s="125">
        <f ca="1">Data!C2-1</f>
        <v>2023</v>
      </c>
      <c r="H7" s="126" t="str">
        <f ca="1">Data!C2</f>
        <v>2024</v>
      </c>
      <c r="I7" s="125">
        <f ca="1">Data!C2-1</f>
        <v>2023</v>
      </c>
      <c r="J7" s="126" t="str">
        <f ca="1">Data!C2</f>
        <v>2024</v>
      </c>
      <c r="K7" s="125">
        <f ca="1">Data!C2-1</f>
        <v>2023</v>
      </c>
      <c r="L7" s="126" t="str">
        <f ca="1">Data!C2</f>
        <v>2024</v>
      </c>
      <c r="M7" s="125">
        <f ca="1">Data!C2-1</f>
        <v>2023</v>
      </c>
      <c r="N7" s="126" t="str">
        <f ca="1">Data!C2</f>
        <v>2024</v>
      </c>
      <c r="O7" s="125">
        <f ca="1">Data!C2-1</f>
        <v>2023</v>
      </c>
      <c r="P7" s="126" t="str">
        <f ca="1">Data!C2</f>
        <v>2024</v>
      </c>
      <c r="Q7" s="125">
        <f ca="1">Data!C2-1</f>
        <v>2023</v>
      </c>
      <c r="R7" s="126" t="str">
        <f ca="1">Data!C2</f>
        <v>2024</v>
      </c>
      <c r="S7" s="125">
        <f ca="1">Data!C2-1</f>
        <v>2023</v>
      </c>
      <c r="T7" s="126" t="str">
        <f ca="1">Data!C2</f>
        <v>2024</v>
      </c>
      <c r="U7" s="125">
        <f ca="1">Data!C2-1</f>
        <v>2023</v>
      </c>
      <c r="V7" s="126" t="str">
        <f ca="1">Data!C2</f>
        <v>2024</v>
      </c>
      <c r="W7" s="125">
        <f ca="1">Data!C2-1</f>
        <v>2023</v>
      </c>
      <c r="X7" s="126" t="str">
        <f ca="1">Data!C2</f>
        <v>2024</v>
      </c>
      <c r="Y7" s="125">
        <f ca="1">Data!C2-1</f>
        <v>2023</v>
      </c>
      <c r="Z7" s="126" t="str">
        <f ca="1">Data!C2</f>
        <v>2024</v>
      </c>
      <c r="AA7" s="125">
        <f ca="1">Data!C2-1</f>
        <v>2023</v>
      </c>
      <c r="AB7" s="126" t="str">
        <f ca="1">Data!C2</f>
        <v>2024</v>
      </c>
      <c r="AC7" s="127">
        <f ca="1">Data!C2-1</f>
        <v>2023</v>
      </c>
    </row>
    <row r="8" spans="1:29" ht="23.25" customHeight="1" x14ac:dyDescent="0.25">
      <c r="A8" s="131" t="s">
        <v>931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</row>
    <row r="9" spans="1:29" ht="33" customHeight="1" x14ac:dyDescent="0.25">
      <c r="A9" s="116" t="s">
        <v>932</v>
      </c>
      <c r="B9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8"/>
      <c r="AA9" s="118" t="s">
        <v>1581</v>
      </c>
      <c r="AB9" s="118" t="s">
        <v>1581</v>
      </c>
      <c r="AC9" s="118" t="s">
        <v>1581</v>
      </c>
    </row>
    <row r="10" spans="1:29" ht="33" customHeight="1" x14ac:dyDescent="0.25">
      <c r="A10" s="116" t="s">
        <v>933</v>
      </c>
      <c r="B10" s="123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 t="s">
        <v>1581</v>
      </c>
      <c r="AA10" s="118" t="s">
        <v>1581</v>
      </c>
      <c r="AB10" s="118" t="s">
        <v>1581</v>
      </c>
      <c r="AC10" s="118" t="s">
        <v>1581</v>
      </c>
    </row>
    <row r="11" spans="1:29" ht="33" customHeight="1" x14ac:dyDescent="0.25">
      <c r="A11" s="119" t="s">
        <v>934</v>
      </c>
      <c r="B11" s="123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 t="s">
        <v>1581</v>
      </c>
      <c r="AA11" s="118" t="s">
        <v>1581</v>
      </c>
      <c r="AB11" s="118" t="s">
        <v>1581</v>
      </c>
      <c r="AC11" s="118" t="s">
        <v>1581</v>
      </c>
    </row>
    <row r="12" spans="1:29" ht="21" customHeight="1" x14ac:dyDescent="0.25">
      <c r="A12" s="132" t="s">
        <v>1680</v>
      </c>
      <c r="B12" s="133" t="s">
        <v>1581</v>
      </c>
      <c r="C12" s="133" t="s">
        <v>1581</v>
      </c>
      <c r="D12" s="133" t="s">
        <v>1581</v>
      </c>
      <c r="E12" s="133" t="s">
        <v>1581</v>
      </c>
      <c r="F12" s="133" t="s">
        <v>1581</v>
      </c>
      <c r="G12" s="133" t="s">
        <v>1581</v>
      </c>
      <c r="H12" s="133" t="s">
        <v>1581</v>
      </c>
      <c r="I12" s="133" t="s">
        <v>1581</v>
      </c>
      <c r="J12" s="133" t="s">
        <v>1581</v>
      </c>
      <c r="K12" s="133" t="s">
        <v>1581</v>
      </c>
      <c r="L12" s="133" t="s">
        <v>1581</v>
      </c>
      <c r="M12" s="133" t="s">
        <v>1581</v>
      </c>
      <c r="N12" s="133" t="s">
        <v>1581</v>
      </c>
      <c r="O12" s="133" t="s">
        <v>1581</v>
      </c>
      <c r="P12" s="133" t="s">
        <v>1581</v>
      </c>
      <c r="Q12" s="133" t="s">
        <v>1581</v>
      </c>
      <c r="R12" s="133" t="s">
        <v>1581</v>
      </c>
      <c r="S12" s="133" t="s">
        <v>1581</v>
      </c>
      <c r="T12" s="133" t="s">
        <v>1581</v>
      </c>
      <c r="U12" s="133" t="s">
        <v>1581</v>
      </c>
      <c r="V12" s="133" t="s">
        <v>1581</v>
      </c>
      <c r="W12" s="133" t="s">
        <v>1581</v>
      </c>
      <c r="X12" s="133" t="s">
        <v>1581</v>
      </c>
      <c r="Y12" s="133" t="s">
        <v>1581</v>
      </c>
      <c r="Z12" s="133" t="s">
        <v>1581</v>
      </c>
      <c r="AA12" s="133" t="s">
        <v>1581</v>
      </c>
      <c r="AB12" s="133" t="s">
        <v>1581</v>
      </c>
      <c r="AC12" s="133" t="s">
        <v>1581</v>
      </c>
    </row>
    <row r="13" spans="1:29" ht="21" customHeight="1" x14ac:dyDescent="0.25">
      <c r="A13" s="131" t="s">
        <v>935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</row>
    <row r="14" spans="1:29" ht="33" customHeight="1" x14ac:dyDescent="0.25">
      <c r="A14" s="116" t="s">
        <v>936</v>
      </c>
      <c r="B14" s="123"/>
      <c r="C14" s="117"/>
      <c r="D14" s="117"/>
      <c r="E14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8" t="s">
        <v>937</v>
      </c>
      <c r="AA14" s="118" t="s">
        <v>937</v>
      </c>
      <c r="AB14" s="118" t="s">
        <v>937</v>
      </c>
      <c r="AC14" s="118" t="s">
        <v>937</v>
      </c>
    </row>
    <row r="15" spans="1:29" ht="33" customHeight="1" x14ac:dyDescent="0.25">
      <c r="A15" s="116" t="s">
        <v>933</v>
      </c>
      <c r="B15" s="123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 t="s">
        <v>937</v>
      </c>
      <c r="AA15" s="118" t="s">
        <v>937</v>
      </c>
      <c r="AB15" s="118" t="s">
        <v>937</v>
      </c>
      <c r="AC15" s="118" t="s">
        <v>937</v>
      </c>
    </row>
    <row r="16" spans="1:29" ht="33" customHeight="1" x14ac:dyDescent="0.25">
      <c r="A16" s="119" t="s">
        <v>938</v>
      </c>
      <c r="B16" s="123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 t="s">
        <v>937</v>
      </c>
      <c r="AA16" s="118" t="s">
        <v>937</v>
      </c>
      <c r="AB16" s="118" t="s">
        <v>937</v>
      </c>
      <c r="AC16" s="118" t="s">
        <v>937</v>
      </c>
    </row>
    <row r="17" spans="1:29" ht="21" customHeight="1" x14ac:dyDescent="0.25">
      <c r="A17" s="132" t="s">
        <v>1681</v>
      </c>
      <c r="B17" s="133" t="s">
        <v>937</v>
      </c>
      <c r="C17" s="133" t="s">
        <v>937</v>
      </c>
      <c r="D17" s="133" t="s">
        <v>937</v>
      </c>
      <c r="E17" s="133" t="s">
        <v>937</v>
      </c>
      <c r="F17" s="133" t="s">
        <v>937</v>
      </c>
      <c r="G17" s="133" t="s">
        <v>937</v>
      </c>
      <c r="H17" s="133" t="s">
        <v>937</v>
      </c>
      <c r="I17" s="133" t="s">
        <v>937</v>
      </c>
      <c r="J17" s="133" t="s">
        <v>937</v>
      </c>
      <c r="K17" s="133" t="s">
        <v>937</v>
      </c>
      <c r="L17" s="133" t="s">
        <v>937</v>
      </c>
      <c r="M17" s="133" t="s">
        <v>937</v>
      </c>
      <c r="N17" s="133" t="s">
        <v>937</v>
      </c>
      <c r="O17" s="133" t="s">
        <v>937</v>
      </c>
      <c r="P17" s="133" t="s">
        <v>937</v>
      </c>
      <c r="Q17" s="133" t="s">
        <v>937</v>
      </c>
      <c r="R17" s="133" t="s">
        <v>937</v>
      </c>
      <c r="S17" s="133" t="s">
        <v>937</v>
      </c>
      <c r="T17" s="133" t="s">
        <v>937</v>
      </c>
      <c r="U17" s="133" t="s">
        <v>937</v>
      </c>
      <c r="V17" s="133" t="s">
        <v>937</v>
      </c>
      <c r="W17" s="133" t="s">
        <v>937</v>
      </c>
      <c r="X17" s="133" t="s">
        <v>937</v>
      </c>
      <c r="Y17" s="133" t="s">
        <v>937</v>
      </c>
      <c r="Z17" s="133" t="s">
        <v>937</v>
      </c>
      <c r="AA17" s="133" t="s">
        <v>937</v>
      </c>
      <c r="AB17" s="133" t="s">
        <v>937</v>
      </c>
      <c r="AC17" s="133" t="s">
        <v>937</v>
      </c>
    </row>
    <row r="18" spans="1:29" ht="33" x14ac:dyDescent="0.25">
      <c r="A18" s="134" t="s">
        <v>1677</v>
      </c>
      <c r="B18" s="135" t="s">
        <v>1581</v>
      </c>
      <c r="C18" s="135" t="s">
        <v>1581</v>
      </c>
      <c r="D18" s="135" t="s">
        <v>1581</v>
      </c>
      <c r="E18" s="135" t="s">
        <v>1581</v>
      </c>
      <c r="F18" s="135" t="s">
        <v>1581</v>
      </c>
      <c r="G18" s="135" t="s">
        <v>1581</v>
      </c>
      <c r="H18" s="135" t="s">
        <v>1581</v>
      </c>
      <c r="I18" s="135" t="s">
        <v>1581</v>
      </c>
      <c r="J18" s="135" t="s">
        <v>1581</v>
      </c>
      <c r="K18" s="135" t="s">
        <v>1581</v>
      </c>
      <c r="L18" s="135" t="s">
        <v>1581</v>
      </c>
      <c r="M18" s="135" t="s">
        <v>1581</v>
      </c>
      <c r="N18" s="135" t="s">
        <v>1581</v>
      </c>
      <c r="O18" s="135" t="s">
        <v>1581</v>
      </c>
      <c r="P18" s="135" t="s">
        <v>1581</v>
      </c>
      <c r="Q18" s="135" t="s">
        <v>1581</v>
      </c>
      <c r="R18" s="135" t="s">
        <v>1581</v>
      </c>
      <c r="S18" s="135" t="s">
        <v>1581</v>
      </c>
      <c r="T18" s="135" t="s">
        <v>1581</v>
      </c>
      <c r="U18" s="135" t="s">
        <v>1581</v>
      </c>
      <c r="V18" s="135" t="s">
        <v>1581</v>
      </c>
      <c r="W18" s="135" t="s">
        <v>1581</v>
      </c>
      <c r="X18" s="135" t="s">
        <v>1581</v>
      </c>
      <c r="Y18" s="135" t="s">
        <v>1581</v>
      </c>
      <c r="Z18" s="135" t="s">
        <v>1581</v>
      </c>
      <c r="AA18" s="135" t="s">
        <v>1581</v>
      </c>
      <c r="AB18" s="135" t="s">
        <v>1581</v>
      </c>
      <c r="AC18" s="135" t="s">
        <v>1581</v>
      </c>
    </row>
    <row r="19" spans="1:29" ht="33" customHeight="1" x14ac:dyDescent="0.25">
      <c r="A19" s="116" t="s">
        <v>939</v>
      </c>
      <c r="B19" s="123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8" t="s">
        <v>937</v>
      </c>
      <c r="AA19" s="118" t="s">
        <v>937</v>
      </c>
      <c r="AB19" s="118" t="s">
        <v>937</v>
      </c>
      <c r="AC19" s="118" t="s">
        <v>937</v>
      </c>
    </row>
    <row r="20" spans="1:29" ht="33" customHeight="1" x14ac:dyDescent="0.25">
      <c r="A20" s="116" t="s">
        <v>1673</v>
      </c>
      <c r="B20" s="123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 t="s">
        <v>1581</v>
      </c>
      <c r="AA20" s="118" t="s">
        <v>1581</v>
      </c>
      <c r="AB20" s="118" t="s">
        <v>1581</v>
      </c>
      <c r="AC20" s="118" t="s">
        <v>1581</v>
      </c>
    </row>
    <row r="21" spans="1:29" ht="33" customHeight="1" x14ac:dyDescent="0.25">
      <c r="A21" s="119" t="s">
        <v>940</v>
      </c>
      <c r="B21" s="123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 t="s">
        <v>1581</v>
      </c>
      <c r="AA21" s="118" t="s">
        <v>1581</v>
      </c>
      <c r="AB21" s="118" t="s">
        <v>1581</v>
      </c>
      <c r="AC21" s="118" t="s">
        <v>1581</v>
      </c>
    </row>
    <row r="22" spans="1:29" ht="27.75" customHeight="1" x14ac:dyDescent="0.25">
      <c r="A22" s="140" t="s">
        <v>1679</v>
      </c>
      <c r="B22" s="136" t="s">
        <v>1581</v>
      </c>
      <c r="C22" s="136" t="s">
        <v>1581</v>
      </c>
      <c r="D22" s="136" t="s">
        <v>1581</v>
      </c>
      <c r="E22" s="136" t="s">
        <v>1581</v>
      </c>
      <c r="F22" s="136" t="s">
        <v>1581</v>
      </c>
      <c r="G22" s="136" t="s">
        <v>1581</v>
      </c>
      <c r="H22" s="136" t="s">
        <v>1581</v>
      </c>
      <c r="I22" s="136" t="s">
        <v>1581</v>
      </c>
      <c r="J22" s="136" t="s">
        <v>1581</v>
      </c>
      <c r="K22" s="136" t="s">
        <v>1581</v>
      </c>
      <c r="L22" s="136" t="s">
        <v>1581</v>
      </c>
      <c r="M22" s="136" t="s">
        <v>1581</v>
      </c>
      <c r="N22" s="136" t="s">
        <v>1581</v>
      </c>
      <c r="O22" s="136" t="s">
        <v>1581</v>
      </c>
      <c r="P22" s="136" t="s">
        <v>1581</v>
      </c>
      <c r="Q22" s="136" t="s">
        <v>1581</v>
      </c>
      <c r="R22" s="136" t="s">
        <v>1581</v>
      </c>
      <c r="S22" s="136" t="s">
        <v>1581</v>
      </c>
      <c r="T22" s="136" t="s">
        <v>1581</v>
      </c>
      <c r="U22" s="136" t="s">
        <v>1581</v>
      </c>
      <c r="V22" s="136" t="s">
        <v>1581</v>
      </c>
      <c r="W22" s="136" t="s">
        <v>1581</v>
      </c>
      <c r="X22" s="136" t="s">
        <v>1581</v>
      </c>
      <c r="Y22" s="136" t="s">
        <v>1581</v>
      </c>
      <c r="Z22" s="136" t="s">
        <v>1581</v>
      </c>
      <c r="AA22" s="136" t="s">
        <v>1581</v>
      </c>
      <c r="AB22" s="136" t="s">
        <v>1581</v>
      </c>
      <c r="AC22" s="136" t="s">
        <v>1581</v>
      </c>
    </row>
    <row r="23" spans="1:29" ht="16.5" customHeight="1" x14ac:dyDescent="0.25">
      <c r="A23" s="195" t="s">
        <v>941</v>
      </c>
      <c r="B23" s="195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</row>
    <row r="24" spans="1:29" x14ac:dyDescent="0.25">
      <c r="A24" s="197"/>
      <c r="B24" s="197"/>
      <c r="C24" s="197"/>
      <c r="D24" s="197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</row>
    <row r="25" spans="1:29" x14ac:dyDescent="0.25">
      <c r="A25" s="193"/>
      <c r="B25" s="193"/>
      <c r="C25" s="193"/>
      <c r="D25" s="193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</row>
    <row r="26" spans="1:29" s="19" customFormat="1" ht="16.5" customHeight="1" x14ac:dyDescent="0.25">
      <c r="B26" s="192"/>
      <c r="C26" s="192"/>
      <c r="D26" s="192"/>
      <c r="F26" s="112"/>
      <c r="G26" s="112"/>
      <c r="H26" s="112"/>
      <c r="J26" s="112"/>
      <c r="K26" s="112"/>
      <c r="L26" s="112"/>
    </row>
    <row r="27" spans="1:29" s="19" customFormat="1" ht="16.5" customHeight="1" x14ac:dyDescent="0.25">
      <c r="B27" s="192"/>
      <c r="C27" s="192"/>
      <c r="D27" s="192"/>
      <c r="F27" s="112"/>
      <c r="G27" s="112"/>
      <c r="H27" s="112"/>
      <c r="J27" s="112"/>
      <c r="K27" s="112"/>
      <c r="L27" s="112"/>
    </row>
    <row r="28" spans="1:29" s="19" customFormat="1" ht="16.5" customHeight="1" x14ac:dyDescent="0.25">
      <c r="B28" s="192"/>
      <c r="C28" s="192"/>
      <c r="D28" s="192"/>
      <c r="F28" s="112"/>
      <c r="G28" s="112"/>
      <c r="H28" s="112"/>
      <c r="J28" s="112"/>
      <c r="K28" s="112"/>
      <c r="L28" s="112"/>
    </row>
    <row r="29" spans="1:29" s="19" customFormat="1" ht="16.5" customHeight="1" x14ac:dyDescent="0.25">
      <c r="B29" s="185" t="s">
        <v>1671</v>
      </c>
      <c r="C29" s="185"/>
      <c r="D29" s="185"/>
      <c r="F29" s="185" t="s">
        <v>1678</v>
      </c>
      <c r="G29" s="185"/>
      <c r="H29" s="185"/>
      <c r="J29" s="185" t="s">
        <v>1578</v>
      </c>
      <c r="K29" s="185"/>
      <c r="L29" s="185"/>
    </row>
    <row r="30" spans="1:29" x14ac:dyDescent="0.25">
      <c r="A30" s="121"/>
    </row>
    <row r="31" spans="1:29" x14ac:dyDescent="0.25">
      <c r="A31" s="121"/>
    </row>
    <row r="32" spans="1:29" x14ac:dyDescent="0.25">
      <c r="A32" s="121"/>
    </row>
    <row r="33" spans="1:29" x14ac:dyDescent="0.25">
      <c r="A33" s="121"/>
    </row>
    <row r="34" spans="1:29" s="129" customFormat="1" ht="15.75" x14ac:dyDescent="0.25">
      <c r="A34" s="194" t="str">
        <f ca="1">Data!N1</f>
        <v xml:space="preserve">Promotora Costarricense Innovación e Investigación (PROMOTORA) </v>
      </c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</row>
    <row r="35" spans="1:29" s="129" customFormat="1" ht="15.75" x14ac:dyDescent="0.25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</row>
    <row r="36" spans="1:29" s="129" customFormat="1" ht="15.75" x14ac:dyDescent="0.25">
      <c r="A36" s="194" t="s">
        <v>914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</row>
    <row r="37" spans="1:29" s="129" customFormat="1" ht="15.75" x14ac:dyDescent="0.25">
      <c r="A37" s="190" t="s">
        <v>942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</row>
    <row r="38" spans="1:29" s="129" customFormat="1" ht="15.75" x14ac:dyDescent="0.25">
      <c r="A38" s="169" t="s">
        <v>915</v>
      </c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</row>
    <row r="39" spans="1:29" x14ac:dyDescent="0.25">
      <c r="A39" s="189" t="s">
        <v>1580</v>
      </c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</row>
    <row r="40" spans="1:29" s="8" customFormat="1" ht="37.5" customHeight="1" x14ac:dyDescent="0.25">
      <c r="A40" s="138" t="s">
        <v>916</v>
      </c>
      <c r="B40" s="188" t="s">
        <v>917</v>
      </c>
      <c r="C40" s="188"/>
      <c r="D40" s="188" t="s">
        <v>918</v>
      </c>
      <c r="E40" s="188"/>
      <c r="F40" s="188" t="s">
        <v>919</v>
      </c>
      <c r="G40" s="188"/>
      <c r="H40" s="188" t="s">
        <v>920</v>
      </c>
      <c r="I40" s="188"/>
      <c r="J40" s="188" t="s">
        <v>921</v>
      </c>
      <c r="K40" s="188"/>
      <c r="L40" s="188" t="s">
        <v>922</v>
      </c>
      <c r="M40" s="188"/>
      <c r="N40" s="188" t="s">
        <v>923</v>
      </c>
      <c r="O40" s="188"/>
      <c r="P40" s="188" t="s">
        <v>924</v>
      </c>
      <c r="Q40" s="188"/>
      <c r="R40" s="188" t="s">
        <v>925</v>
      </c>
      <c r="S40" s="188"/>
      <c r="T40" s="188" t="s">
        <v>926</v>
      </c>
      <c r="U40" s="188"/>
      <c r="V40" s="188" t="s">
        <v>927</v>
      </c>
      <c r="W40" s="188"/>
      <c r="X40" s="188" t="s">
        <v>928</v>
      </c>
      <c r="Y40" s="188"/>
      <c r="Z40" s="188" t="s">
        <v>929</v>
      </c>
      <c r="AA40" s="188"/>
      <c r="AB40" s="188" t="s">
        <v>930</v>
      </c>
      <c r="AC40" s="188"/>
    </row>
    <row r="41" spans="1:29" s="115" customFormat="1" ht="23.25" customHeight="1" x14ac:dyDescent="0.25">
      <c r="A41" s="130" t="s">
        <v>1676</v>
      </c>
      <c r="B41" s="124" t="str">
        <f ca="1">Data!C2</f>
        <v>2024</v>
      </c>
      <c r="C41" s="125">
        <f ca="1">Data!C2-1</f>
        <v>2023</v>
      </c>
      <c r="D41" s="126" t="str">
        <f ca="1">Data!C2</f>
        <v>2024</v>
      </c>
      <c r="E41" s="125">
        <f ca="1">Data!C2-1</f>
        <v>2023</v>
      </c>
      <c r="F41" s="126" t="str">
        <f ca="1">Data!C2</f>
        <v>2024</v>
      </c>
      <c r="G41" s="125">
        <f ca="1">Data!C2-1</f>
        <v>2023</v>
      </c>
      <c r="H41" s="126" t="str">
        <f ca="1">Data!C2</f>
        <v>2024</v>
      </c>
      <c r="I41" s="125">
        <f ca="1">Data!C2-1</f>
        <v>2023</v>
      </c>
      <c r="J41" s="126" t="str">
        <f ca="1">Data!C2</f>
        <v>2024</v>
      </c>
      <c r="K41" s="125">
        <f ca="1">Data!C2-1</f>
        <v>2023</v>
      </c>
      <c r="L41" s="126" t="str">
        <f ca="1">Data!C2</f>
        <v>2024</v>
      </c>
      <c r="M41" s="125">
        <f ca="1">Data!C2-1</f>
        <v>2023</v>
      </c>
      <c r="N41" s="126" t="str">
        <f ca="1">Data!C2</f>
        <v>2024</v>
      </c>
      <c r="O41" s="125">
        <f ca="1">Data!C2-1</f>
        <v>2023</v>
      </c>
      <c r="P41" s="126" t="str">
        <f ca="1">Data!C2</f>
        <v>2024</v>
      </c>
      <c r="Q41" s="125">
        <f ca="1">Data!C2-1</f>
        <v>2023</v>
      </c>
      <c r="R41" s="126" t="str">
        <f ca="1">Data!C2</f>
        <v>2024</v>
      </c>
      <c r="S41" s="125">
        <f ca="1">Data!C2-1</f>
        <v>2023</v>
      </c>
      <c r="T41" s="126" t="str">
        <f ca="1">Data!C2</f>
        <v>2024</v>
      </c>
      <c r="U41" s="125">
        <f ca="1">Data!C2-1</f>
        <v>2023</v>
      </c>
      <c r="V41" s="126" t="str">
        <f ca="1">Data!C2</f>
        <v>2024</v>
      </c>
      <c r="W41" s="125">
        <f ca="1">Data!C2-1</f>
        <v>2023</v>
      </c>
      <c r="X41" s="126" t="str">
        <f ca="1">Data!C2</f>
        <v>2024</v>
      </c>
      <c r="Y41" s="125">
        <f ca="1">Data!C2-1</f>
        <v>2023</v>
      </c>
      <c r="Z41" s="126" t="str">
        <f ca="1">Data!C2</f>
        <v>2024</v>
      </c>
      <c r="AA41" s="125">
        <f ca="1">Data!C2-1</f>
        <v>2023</v>
      </c>
      <c r="AB41" s="126" t="str">
        <f ca="1">Data!C2</f>
        <v>2024</v>
      </c>
      <c r="AC41" s="127">
        <f ca="1">Data!C2-1</f>
        <v>2023</v>
      </c>
    </row>
    <row r="42" spans="1:29" ht="33" customHeight="1" x14ac:dyDescent="0.25">
      <c r="A42" s="116" t="s">
        <v>943</v>
      </c>
      <c r="B42" s="123"/>
      <c r="C42" s="117"/>
      <c r="D42" s="117" t="s">
        <v>1581</v>
      </c>
      <c r="E42" s="117" t="s">
        <v>1581</v>
      </c>
      <c r="F42" s="117" t="s">
        <v>1581</v>
      </c>
      <c r="G42" s="117" t="s">
        <v>1581</v>
      </c>
      <c r="H42" s="117" t="s">
        <v>1581</v>
      </c>
      <c r="I42" s="117" t="s">
        <v>1581</v>
      </c>
      <c r="J42" s="117" t="s">
        <v>1581</v>
      </c>
      <c r="K42" s="117" t="s">
        <v>1581</v>
      </c>
      <c r="L42" s="117" t="s">
        <v>1581</v>
      </c>
      <c r="M42" s="117" t="s">
        <v>1581</v>
      </c>
      <c r="N42" s="117" t="s">
        <v>1581</v>
      </c>
      <c r="O42" s="117" t="s">
        <v>1581</v>
      </c>
      <c r="P42" s="117" t="s">
        <v>1581</v>
      </c>
      <c r="Q42" s="117" t="s">
        <v>1581</v>
      </c>
      <c r="R42" s="117" t="s">
        <v>1581</v>
      </c>
      <c r="S42" s="117" t="s">
        <v>1581</v>
      </c>
      <c r="T42" s="117" t="s">
        <v>1581</v>
      </c>
      <c r="U42" s="117" t="s">
        <v>1581</v>
      </c>
      <c r="V42" s="117" t="s">
        <v>1581</v>
      </c>
      <c r="W42" s="117" t="s">
        <v>1581</v>
      </c>
      <c r="X42" s="117" t="s">
        <v>1581</v>
      </c>
      <c r="Y42" s="117" t="s">
        <v>1581</v>
      </c>
      <c r="Z42" s="118" t="s">
        <v>1581</v>
      </c>
      <c r="AA42" s="118" t="s">
        <v>1581</v>
      </c>
      <c r="AB42" s="118" t="s">
        <v>1581</v>
      </c>
      <c r="AC42" s="118" t="s">
        <v>1581</v>
      </c>
    </row>
    <row r="43" spans="1:29" ht="33" customHeight="1" x14ac:dyDescent="0.25">
      <c r="A43" s="116" t="s">
        <v>944</v>
      </c>
      <c r="B43" s="123"/>
      <c r="C43" s="118" t="s">
        <v>1581</v>
      </c>
      <c r="D43" s="118" t="s">
        <v>1581</v>
      </c>
      <c r="E43" s="118" t="s">
        <v>1581</v>
      </c>
      <c r="F43" s="118" t="s">
        <v>1581</v>
      </c>
      <c r="G43" s="118" t="s">
        <v>1581</v>
      </c>
      <c r="H43" s="118" t="s">
        <v>1581</v>
      </c>
      <c r="I43" s="118" t="s">
        <v>1581</v>
      </c>
      <c r="J43" s="118" t="s">
        <v>1581</v>
      </c>
      <c r="K43" s="118" t="s">
        <v>1581</v>
      </c>
      <c r="L43" s="118" t="s">
        <v>1581</v>
      </c>
      <c r="M43" s="118" t="s">
        <v>1581</v>
      </c>
      <c r="N43" s="118" t="s">
        <v>1581</v>
      </c>
      <c r="O43" s="118" t="s">
        <v>1581</v>
      </c>
      <c r="P43" s="118" t="s">
        <v>1581</v>
      </c>
      <c r="Q43" s="118" t="s">
        <v>1581</v>
      </c>
      <c r="R43" s="118" t="s">
        <v>1581</v>
      </c>
      <c r="S43" s="118" t="s">
        <v>1581</v>
      </c>
      <c r="T43" s="118" t="s">
        <v>1581</v>
      </c>
      <c r="U43" s="118" t="s">
        <v>1581</v>
      </c>
      <c r="V43" s="118" t="s">
        <v>1581</v>
      </c>
      <c r="W43" s="118" t="s">
        <v>1581</v>
      </c>
      <c r="X43" s="118" t="s">
        <v>1581</v>
      </c>
      <c r="Y43" s="118" t="s">
        <v>1581</v>
      </c>
      <c r="Z43" s="118" t="s">
        <v>1581</v>
      </c>
      <c r="AA43" s="118" t="s">
        <v>1581</v>
      </c>
      <c r="AB43" s="118" t="s">
        <v>1581</v>
      </c>
      <c r="AC43" s="118" t="s">
        <v>1581</v>
      </c>
    </row>
    <row r="44" spans="1:29" ht="33" customHeight="1" x14ac:dyDescent="0.25">
      <c r="A44" s="119" t="s">
        <v>945</v>
      </c>
      <c r="B44" s="123" t="s">
        <v>1581</v>
      </c>
      <c r="C44" s="118" t="s">
        <v>1581</v>
      </c>
      <c r="D44" s="118" t="s">
        <v>1581</v>
      </c>
      <c r="E44" s="118" t="s">
        <v>1581</v>
      </c>
      <c r="F44" s="118" t="s">
        <v>1581</v>
      </c>
      <c r="G44" s="118" t="s">
        <v>1581</v>
      </c>
      <c r="H44" s="118" t="s">
        <v>1581</v>
      </c>
      <c r="I44" s="118" t="s">
        <v>1581</v>
      </c>
      <c r="J44" s="118" t="s">
        <v>1581</v>
      </c>
      <c r="K44" s="118" t="s">
        <v>1581</v>
      </c>
      <c r="L44" s="118" t="s">
        <v>1581</v>
      </c>
      <c r="M44" s="118" t="s">
        <v>1581</v>
      </c>
      <c r="N44" s="118" t="s">
        <v>1581</v>
      </c>
      <c r="O44" s="118" t="s">
        <v>1581</v>
      </c>
      <c r="P44" s="118" t="s">
        <v>1581</v>
      </c>
      <c r="Q44" s="118" t="s">
        <v>1581</v>
      </c>
      <c r="R44" s="118" t="s">
        <v>1581</v>
      </c>
      <c r="S44" s="118" t="s">
        <v>1581</v>
      </c>
      <c r="T44" s="118" t="s">
        <v>1581</v>
      </c>
      <c r="U44" s="118" t="s">
        <v>1581</v>
      </c>
      <c r="V44" s="118" t="s">
        <v>1581</v>
      </c>
      <c r="W44" s="118" t="s">
        <v>1581</v>
      </c>
      <c r="X44" s="118" t="s">
        <v>1581</v>
      </c>
      <c r="Y44" s="118" t="s">
        <v>1581</v>
      </c>
      <c r="Z44" s="118" t="s">
        <v>1581</v>
      </c>
      <c r="AA44" s="118" t="s">
        <v>1581</v>
      </c>
      <c r="AB44" s="118" t="s">
        <v>1581</v>
      </c>
      <c r="AC44" s="118" t="s">
        <v>1581</v>
      </c>
    </row>
    <row r="45" spans="1:29" ht="21" customHeight="1" x14ac:dyDescent="0.25">
      <c r="A45" s="132" t="s">
        <v>946</v>
      </c>
      <c r="B45" s="133" t="s">
        <v>1581</v>
      </c>
      <c r="C45" s="133" t="s">
        <v>1581</v>
      </c>
      <c r="D45" s="133" t="s">
        <v>1581</v>
      </c>
      <c r="E45" s="133" t="s">
        <v>1581</v>
      </c>
      <c r="F45" s="133" t="s">
        <v>1581</v>
      </c>
      <c r="G45" s="133" t="s">
        <v>1581</v>
      </c>
      <c r="H45" s="133" t="s">
        <v>1581</v>
      </c>
      <c r="I45" s="133" t="s">
        <v>1581</v>
      </c>
      <c r="J45" s="133" t="s">
        <v>1581</v>
      </c>
      <c r="K45" s="133" t="s">
        <v>1581</v>
      </c>
      <c r="L45" s="133" t="s">
        <v>1581</v>
      </c>
      <c r="M45" s="133" t="s">
        <v>1581</v>
      </c>
      <c r="N45" s="133" t="s">
        <v>1581</v>
      </c>
      <c r="O45" s="133" t="s">
        <v>1581</v>
      </c>
      <c r="P45" s="133" t="s">
        <v>1581</v>
      </c>
      <c r="Q45" s="133" t="s">
        <v>1581</v>
      </c>
      <c r="R45" s="133" t="s">
        <v>1581</v>
      </c>
      <c r="S45" s="133" t="s">
        <v>1581</v>
      </c>
      <c r="T45" s="133" t="s">
        <v>1581</v>
      </c>
      <c r="U45" s="133" t="s">
        <v>1581</v>
      </c>
      <c r="V45" s="133" t="s">
        <v>1581</v>
      </c>
      <c r="W45" s="133" t="s">
        <v>1581</v>
      </c>
      <c r="X45" s="133" t="s">
        <v>1581</v>
      </c>
      <c r="Y45" s="133" t="s">
        <v>1581</v>
      </c>
      <c r="Z45" s="133" t="s">
        <v>1581</v>
      </c>
      <c r="AA45" s="133" t="s">
        <v>1581</v>
      </c>
      <c r="AB45" s="133" t="s">
        <v>1581</v>
      </c>
      <c r="AC45" s="133" t="s">
        <v>1581</v>
      </c>
    </row>
    <row r="46" spans="1:29" ht="33" customHeight="1" x14ac:dyDescent="0.25">
      <c r="A46" s="119" t="s">
        <v>947</v>
      </c>
      <c r="B46" s="123"/>
      <c r="C46" s="118" t="s">
        <v>1581</v>
      </c>
      <c r="D46" s="118" t="s">
        <v>1581</v>
      </c>
      <c r="E46" s="118" t="s">
        <v>1581</v>
      </c>
      <c r="F46" s="118" t="s">
        <v>1581</v>
      </c>
      <c r="G46" s="118" t="s">
        <v>1581</v>
      </c>
      <c r="H46" s="118" t="s">
        <v>1581</v>
      </c>
      <c r="I46" s="118" t="s">
        <v>1581</v>
      </c>
      <c r="J46" s="118" t="s">
        <v>1581</v>
      </c>
      <c r="K46" s="118" t="s">
        <v>1581</v>
      </c>
      <c r="L46" s="118" t="s">
        <v>1581</v>
      </c>
      <c r="M46" s="118" t="s">
        <v>1581</v>
      </c>
      <c r="N46" s="118" t="s">
        <v>1581</v>
      </c>
      <c r="O46" s="118" t="s">
        <v>1581</v>
      </c>
      <c r="P46" s="118" t="s">
        <v>1581</v>
      </c>
      <c r="Q46" s="118" t="s">
        <v>1581</v>
      </c>
      <c r="R46" s="118" t="s">
        <v>1581</v>
      </c>
      <c r="S46" s="118" t="s">
        <v>1581</v>
      </c>
      <c r="T46" s="118" t="s">
        <v>1581</v>
      </c>
      <c r="U46" s="118" t="s">
        <v>1581</v>
      </c>
      <c r="V46" s="118" t="s">
        <v>1581</v>
      </c>
      <c r="W46" s="118" t="s">
        <v>1581</v>
      </c>
      <c r="X46" s="118" t="s">
        <v>1581</v>
      </c>
      <c r="Y46" s="118" t="s">
        <v>1581</v>
      </c>
      <c r="Z46" s="118" t="s">
        <v>1581</v>
      </c>
      <c r="AA46" s="118" t="s">
        <v>1581</v>
      </c>
      <c r="AB46" s="118" t="s">
        <v>1581</v>
      </c>
      <c r="AC46" s="118" t="s">
        <v>1581</v>
      </c>
    </row>
    <row r="47" spans="1:29" ht="33" customHeight="1" x14ac:dyDescent="0.25">
      <c r="A47" s="119" t="s">
        <v>948</v>
      </c>
      <c r="B47" s="123" t="s">
        <v>1581</v>
      </c>
      <c r="C47" s="118" t="s">
        <v>1581</v>
      </c>
      <c r="D47" s="118" t="s">
        <v>1581</v>
      </c>
      <c r="E47" s="118" t="s">
        <v>1581</v>
      </c>
      <c r="F47" s="118" t="s">
        <v>1581</v>
      </c>
      <c r="G47" s="118" t="s">
        <v>1581</v>
      </c>
      <c r="H47" s="118" t="s">
        <v>1581</v>
      </c>
      <c r="I47" s="118" t="s">
        <v>1581</v>
      </c>
      <c r="J47" s="118" t="s">
        <v>1581</v>
      </c>
      <c r="K47" s="118" t="s">
        <v>1581</v>
      </c>
      <c r="L47" s="118" t="s">
        <v>1581</v>
      </c>
      <c r="M47" s="118" t="s">
        <v>1581</v>
      </c>
      <c r="N47" s="118" t="s">
        <v>1581</v>
      </c>
      <c r="O47" s="118" t="s">
        <v>1581</v>
      </c>
      <c r="P47" s="118" t="s">
        <v>1581</v>
      </c>
      <c r="Q47" s="118" t="s">
        <v>1581</v>
      </c>
      <c r="R47" s="118" t="s">
        <v>1581</v>
      </c>
      <c r="S47" s="118" t="s">
        <v>1581</v>
      </c>
      <c r="T47" s="118" t="s">
        <v>1581</v>
      </c>
      <c r="U47" s="118" t="s">
        <v>1581</v>
      </c>
      <c r="V47" s="118" t="s">
        <v>1581</v>
      </c>
      <c r="W47" s="118" t="s">
        <v>1581</v>
      </c>
      <c r="X47" s="118" t="s">
        <v>1581</v>
      </c>
      <c r="Y47" s="118" t="s">
        <v>1581</v>
      </c>
      <c r="Z47" s="118" t="s">
        <v>1581</v>
      </c>
      <c r="AA47" s="118" t="s">
        <v>1581</v>
      </c>
      <c r="AB47" s="118" t="s">
        <v>1581</v>
      </c>
      <c r="AC47" s="118" t="s">
        <v>1581</v>
      </c>
    </row>
    <row r="48" spans="1:29" ht="21" customHeight="1" x14ac:dyDescent="0.25">
      <c r="A48" s="132" t="s">
        <v>949</v>
      </c>
      <c r="B48" s="133" t="s">
        <v>1581</v>
      </c>
      <c r="C48" s="133" t="s">
        <v>1581</v>
      </c>
      <c r="D48" s="133" t="s">
        <v>1581</v>
      </c>
      <c r="E48" s="133" t="s">
        <v>1581</v>
      </c>
      <c r="F48" s="133" t="s">
        <v>1581</v>
      </c>
      <c r="G48" s="133" t="s">
        <v>1581</v>
      </c>
      <c r="H48" s="133" t="s">
        <v>1581</v>
      </c>
      <c r="I48" s="133" t="s">
        <v>1581</v>
      </c>
      <c r="J48" s="133" t="s">
        <v>1581</v>
      </c>
      <c r="K48" s="133" t="s">
        <v>1581</v>
      </c>
      <c r="L48" s="133" t="s">
        <v>1581</v>
      </c>
      <c r="M48" s="133" t="s">
        <v>1581</v>
      </c>
      <c r="N48" s="133" t="s">
        <v>1581</v>
      </c>
      <c r="O48" s="133" t="s">
        <v>1581</v>
      </c>
      <c r="P48" s="133" t="s">
        <v>1581</v>
      </c>
      <c r="Q48" s="133" t="s">
        <v>1581</v>
      </c>
      <c r="R48" s="133" t="s">
        <v>1581</v>
      </c>
      <c r="S48" s="133" t="s">
        <v>1581</v>
      </c>
      <c r="T48" s="133" t="s">
        <v>1581</v>
      </c>
      <c r="U48" s="133" t="s">
        <v>1581</v>
      </c>
      <c r="V48" s="133" t="s">
        <v>1581</v>
      </c>
      <c r="W48" s="133" t="s">
        <v>1581</v>
      </c>
      <c r="X48" s="133" t="s">
        <v>1581</v>
      </c>
      <c r="Y48" s="133" t="s">
        <v>1581</v>
      </c>
      <c r="Z48" s="133" t="s">
        <v>1581</v>
      </c>
      <c r="AA48" s="133" t="s">
        <v>1581</v>
      </c>
      <c r="AB48" s="133" t="s">
        <v>1581</v>
      </c>
      <c r="AC48" s="133" t="s">
        <v>1581</v>
      </c>
    </row>
    <row r="49" spans="1:29" ht="16.5" customHeight="1" x14ac:dyDescent="0.25">
      <c r="A49" s="191" t="s">
        <v>941</v>
      </c>
      <c r="B49" s="191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</row>
    <row r="50" spans="1:29" ht="16.5" customHeight="1" x14ac:dyDescent="0.25"/>
    <row r="52" spans="1:29" x14ac:dyDescent="0.25">
      <c r="A52" s="122"/>
    </row>
    <row r="53" spans="1:29" s="19" customFormat="1" ht="16.5" customHeight="1" x14ac:dyDescent="0.25">
      <c r="B53" s="192"/>
      <c r="C53" s="192"/>
      <c r="D53" s="192"/>
      <c r="F53" s="112"/>
      <c r="G53" s="112"/>
      <c r="H53" s="112"/>
      <c r="J53" s="112"/>
      <c r="K53" s="112"/>
      <c r="L53" s="112"/>
    </row>
    <row r="54" spans="1:29" s="19" customFormat="1" ht="16.5" customHeight="1" x14ac:dyDescent="0.25">
      <c r="B54" s="192"/>
      <c r="C54" s="192"/>
      <c r="D54" s="192"/>
      <c r="F54" s="112"/>
      <c r="G54" s="112"/>
      <c r="H54" s="112"/>
      <c r="J54" s="112"/>
      <c r="K54" s="112"/>
      <c r="L54" s="112"/>
    </row>
    <row r="55" spans="1:29" s="19" customFormat="1" ht="16.5" customHeight="1" x14ac:dyDescent="0.25">
      <c r="B55" s="192"/>
      <c r="C55" s="192"/>
      <c r="D55" s="192"/>
      <c r="F55" s="112"/>
      <c r="G55" s="112"/>
      <c r="H55" s="112"/>
      <c r="J55" s="112"/>
      <c r="K55" s="112"/>
      <c r="L55" s="112"/>
    </row>
    <row r="56" spans="1:29" s="19" customFormat="1" ht="16.5" customHeight="1" x14ac:dyDescent="0.25">
      <c r="B56" s="185" t="s">
        <v>1671</v>
      </c>
      <c r="C56" s="185"/>
      <c r="D56" s="185"/>
      <c r="F56" s="185" t="s">
        <v>1678</v>
      </c>
      <c r="G56" s="185"/>
      <c r="H56" s="185"/>
      <c r="J56" s="185" t="s">
        <v>1578</v>
      </c>
      <c r="K56" s="185"/>
      <c r="L56" s="185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topLeftCell="J52" workbookViewId="0">
      <selection activeCell="L62" sqref="L62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2024 al 28 de Febrero de 2024</v>
      </c>
      <c r="I1" s="2">
        <v>2</v>
      </c>
      <c r="K1" s="155" t="s">
        <v>1263</v>
      </c>
      <c r="L1" s="155" t="s">
        <v>950</v>
      </c>
      <c r="N1" s="2" t="str">
        <f ca="1">CONCATENATE(O1,P1,Q1,R1,S1,T1,U1)</f>
        <v xml:space="preserve">Promotora Costarricense Innovación e Investigación (PROMOTORA)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 xml:space="preserve">Promotora Costarricense Innovación e Investigación (PROMOTORA) </v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/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14161T22024</v>
      </c>
      <c r="B2" t="str">
        <f ca="1">LEFT(A2,LEN(A2)-6)</f>
        <v>14161</v>
      </c>
      <c r="C2" t="str">
        <f ca="1">RIGHT(A2,4)</f>
        <v>2024</v>
      </c>
      <c r="D2" t="str">
        <f ca="1">LEFT(RIGHT(A2,6),2)</f>
        <v>T2</v>
      </c>
      <c r="F2" s="2" t="s">
        <v>360</v>
      </c>
      <c r="G2" s="2" t="s">
        <v>907</v>
      </c>
      <c r="H2" s="2" t="str">
        <f ca="1">"01 de Marzo de "&amp;C2&amp;" al 30 de Abril de "&amp;C2</f>
        <v>01 de Marzo de 2024 al 30 de Abril de 2024</v>
      </c>
      <c r="I2" s="2">
        <v>4</v>
      </c>
      <c r="K2" s="155" t="s">
        <v>1264</v>
      </c>
      <c r="L2" s="155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2024 al 30 de Junio de 2024</v>
      </c>
      <c r="I3" s="2">
        <v>6</v>
      </c>
      <c r="K3" s="155" t="s">
        <v>1265</v>
      </c>
      <c r="L3" s="155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2024 al 31 de Agosto de 2024</v>
      </c>
      <c r="I4" s="2">
        <v>8</v>
      </c>
      <c r="K4" s="155" t="s">
        <v>1266</v>
      </c>
      <c r="L4" s="155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2024 al 31 de Octubre de 2024</v>
      </c>
      <c r="I5" s="2">
        <v>10</v>
      </c>
      <c r="K5" s="155" t="s">
        <v>1267</v>
      </c>
      <c r="L5" s="155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2024 al 31 de Diciembre de 2024</v>
      </c>
      <c r="I6" s="2">
        <v>12</v>
      </c>
      <c r="K6" s="155" t="s">
        <v>1268</v>
      </c>
      <c r="L6" s="155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2024 al 31 de Marzo de 2024</v>
      </c>
      <c r="I7" s="2">
        <v>3</v>
      </c>
      <c r="K7" s="155" t="s">
        <v>1269</v>
      </c>
      <c r="L7" s="155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2024 al 30 de Junio de 2024</v>
      </c>
      <c r="I8" s="2">
        <v>6</v>
      </c>
      <c r="K8" s="155" t="s">
        <v>1270</v>
      </c>
      <c r="L8" s="155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2024 al 30 de Setiembre de 2024</v>
      </c>
      <c r="I9" s="2">
        <v>9</v>
      </c>
      <c r="K9" s="155" t="s">
        <v>1271</v>
      </c>
      <c r="L9" s="155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2024 al 31 de Diciembre de 2024</v>
      </c>
      <c r="I10" s="2">
        <v>12</v>
      </c>
      <c r="K10" s="155" t="s">
        <v>1272</v>
      </c>
      <c r="L10" s="155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2024 al 30 de Abril de 2024</v>
      </c>
      <c r="I11" s="2">
        <v>4</v>
      </c>
      <c r="K11" s="155" t="s">
        <v>1273</v>
      </c>
      <c r="L11" s="155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2024 al 31 de Agosto de 2024</v>
      </c>
      <c r="I12" s="2">
        <v>8</v>
      </c>
      <c r="K12" s="155" t="s">
        <v>1274</v>
      </c>
      <c r="L12" s="155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2024 al 31 de Diciembre de 2024</v>
      </c>
      <c r="I13" s="2">
        <v>12</v>
      </c>
      <c r="K13" s="155" t="s">
        <v>1275</v>
      </c>
      <c r="L13" s="155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2024 al 30 de Junio de 2024</v>
      </c>
      <c r="I14" s="2">
        <v>6</v>
      </c>
      <c r="K14" s="155" t="s">
        <v>1276</v>
      </c>
      <c r="L14" s="155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2024 al 31 de Diciembre de 2024</v>
      </c>
      <c r="I15" s="2">
        <v>12</v>
      </c>
      <c r="K15" s="155" t="s">
        <v>1277</v>
      </c>
      <c r="L15" s="155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2024 al 31 de Diciembre de 2024</v>
      </c>
      <c r="I16" s="2">
        <v>12</v>
      </c>
      <c r="K16" s="155" t="s">
        <v>1278</v>
      </c>
      <c r="L16" s="155" t="s">
        <v>965</v>
      </c>
    </row>
    <row r="17" spans="11:12" x14ac:dyDescent="0.25">
      <c r="K17" s="155" t="s">
        <v>1279</v>
      </c>
      <c r="L17" s="155" t="s">
        <v>966</v>
      </c>
    </row>
    <row r="18" spans="11:12" x14ac:dyDescent="0.25">
      <c r="K18" s="155" t="s">
        <v>1280</v>
      </c>
      <c r="L18" s="155" t="s">
        <v>967</v>
      </c>
    </row>
    <row r="19" spans="11:12" x14ac:dyDescent="0.25">
      <c r="K19" s="155" t="s">
        <v>1281</v>
      </c>
      <c r="L19" s="155" t="s">
        <v>968</v>
      </c>
    </row>
    <row r="20" spans="11:12" x14ac:dyDescent="0.25">
      <c r="K20" s="155" t="s">
        <v>1282</v>
      </c>
      <c r="L20" s="155" t="s">
        <v>969</v>
      </c>
    </row>
    <row r="21" spans="11:12" x14ac:dyDescent="0.25">
      <c r="K21" s="155" t="s">
        <v>1283</v>
      </c>
      <c r="L21" s="155" t="s">
        <v>970</v>
      </c>
    </row>
    <row r="22" spans="11:12" x14ac:dyDescent="0.25">
      <c r="K22" s="155" t="s">
        <v>1284</v>
      </c>
      <c r="L22" s="155" t="s">
        <v>971</v>
      </c>
    </row>
    <row r="23" spans="11:12" x14ac:dyDescent="0.25">
      <c r="K23" s="155" t="s">
        <v>1285</v>
      </c>
      <c r="L23" s="155" t="s">
        <v>972</v>
      </c>
    </row>
    <row r="24" spans="11:12" x14ac:dyDescent="0.25">
      <c r="K24" s="155" t="s">
        <v>1286</v>
      </c>
      <c r="L24" s="155" t="s">
        <v>973</v>
      </c>
    </row>
    <row r="25" spans="11:12" x14ac:dyDescent="0.25">
      <c r="K25" s="155" t="s">
        <v>1287</v>
      </c>
      <c r="L25" s="155" t="s">
        <v>974</v>
      </c>
    </row>
    <row r="26" spans="11:12" x14ac:dyDescent="0.25">
      <c r="K26" s="155" t="s">
        <v>1288</v>
      </c>
      <c r="L26" s="155" t="s">
        <v>975</v>
      </c>
    </row>
    <row r="27" spans="11:12" x14ac:dyDescent="0.25">
      <c r="K27" s="155" t="s">
        <v>1289</v>
      </c>
      <c r="L27" s="155" t="s">
        <v>976</v>
      </c>
    </row>
    <row r="28" spans="11:12" x14ac:dyDescent="0.25">
      <c r="K28" s="155" t="s">
        <v>1290</v>
      </c>
      <c r="L28" s="155" t="s">
        <v>977</v>
      </c>
    </row>
    <row r="29" spans="11:12" x14ac:dyDescent="0.25">
      <c r="K29" s="155" t="s">
        <v>1291</v>
      </c>
      <c r="L29" s="155" t="s">
        <v>978</v>
      </c>
    </row>
    <row r="30" spans="11:12" x14ac:dyDescent="0.25">
      <c r="K30" s="155" t="s">
        <v>1292</v>
      </c>
      <c r="L30" s="155" t="s">
        <v>979</v>
      </c>
    </row>
    <row r="31" spans="11:12" x14ac:dyDescent="0.25">
      <c r="K31" s="156" t="s">
        <v>1293</v>
      </c>
      <c r="L31" s="155" t="s">
        <v>980</v>
      </c>
    </row>
    <row r="32" spans="11:12" x14ac:dyDescent="0.25">
      <c r="K32" s="155" t="s">
        <v>1294</v>
      </c>
      <c r="L32" s="155" t="s">
        <v>981</v>
      </c>
    </row>
    <row r="33" spans="11:12" x14ac:dyDescent="0.25">
      <c r="K33" s="155" t="s">
        <v>1295</v>
      </c>
      <c r="L33" s="155" t="s">
        <v>982</v>
      </c>
    </row>
    <row r="34" spans="11:12" x14ac:dyDescent="0.25">
      <c r="K34" s="155" t="s">
        <v>1296</v>
      </c>
      <c r="L34" s="155" t="s">
        <v>983</v>
      </c>
    </row>
    <row r="35" spans="11:12" x14ac:dyDescent="0.25">
      <c r="K35" s="155" t="s">
        <v>1297</v>
      </c>
      <c r="L35" s="155" t="s">
        <v>984</v>
      </c>
    </row>
    <row r="36" spans="11:12" x14ac:dyDescent="0.25">
      <c r="K36" s="155" t="s">
        <v>1298</v>
      </c>
      <c r="L36" s="155" t="s">
        <v>985</v>
      </c>
    </row>
    <row r="37" spans="11:12" x14ac:dyDescent="0.25">
      <c r="K37" s="155" t="s">
        <v>1299</v>
      </c>
      <c r="L37" s="155" t="s">
        <v>986</v>
      </c>
    </row>
    <row r="38" spans="11:12" x14ac:dyDescent="0.25">
      <c r="K38" s="155" t="s">
        <v>1300</v>
      </c>
      <c r="L38" s="155" t="s">
        <v>987</v>
      </c>
    </row>
    <row r="39" spans="11:12" x14ac:dyDescent="0.25">
      <c r="K39" s="155" t="s">
        <v>1301</v>
      </c>
      <c r="L39" s="155" t="s">
        <v>988</v>
      </c>
    </row>
    <row r="40" spans="11:12" x14ac:dyDescent="0.25">
      <c r="K40" s="155" t="s">
        <v>1302</v>
      </c>
      <c r="L40" s="155" t="s">
        <v>989</v>
      </c>
    </row>
    <row r="41" spans="11:12" x14ac:dyDescent="0.25">
      <c r="K41" s="155" t="s">
        <v>1303</v>
      </c>
      <c r="L41" s="155" t="s">
        <v>990</v>
      </c>
    </row>
    <row r="42" spans="11:12" x14ac:dyDescent="0.25">
      <c r="K42" s="157" t="s">
        <v>1583</v>
      </c>
      <c r="L42" s="155" t="s">
        <v>1582</v>
      </c>
    </row>
    <row r="43" spans="11:12" x14ac:dyDescent="0.25">
      <c r="K43" s="157" t="s">
        <v>1584</v>
      </c>
      <c r="L43" s="155" t="s">
        <v>1703</v>
      </c>
    </row>
    <row r="44" spans="11:12" x14ac:dyDescent="0.25">
      <c r="K44" s="155" t="s">
        <v>1304</v>
      </c>
      <c r="L44" s="155" t="s">
        <v>991</v>
      </c>
    </row>
    <row r="45" spans="11:12" x14ac:dyDescent="0.25">
      <c r="K45" s="155" t="s">
        <v>1305</v>
      </c>
      <c r="L45" s="155" t="s">
        <v>992</v>
      </c>
    </row>
    <row r="46" spans="11:12" x14ac:dyDescent="0.25">
      <c r="K46" s="155" t="s">
        <v>1306</v>
      </c>
      <c r="L46" s="155" t="s">
        <v>993</v>
      </c>
    </row>
    <row r="47" spans="11:12" x14ac:dyDescent="0.25">
      <c r="K47" s="155" t="s">
        <v>1307</v>
      </c>
      <c r="L47" s="155" t="s">
        <v>994</v>
      </c>
    </row>
    <row r="48" spans="11:12" x14ac:dyDescent="0.25">
      <c r="K48" s="155" t="s">
        <v>1308</v>
      </c>
      <c r="L48" s="155" t="s">
        <v>995</v>
      </c>
    </row>
    <row r="49" spans="11:12" x14ac:dyDescent="0.25">
      <c r="K49" s="155" t="s">
        <v>1309</v>
      </c>
      <c r="L49" s="155" t="s">
        <v>996</v>
      </c>
    </row>
    <row r="50" spans="11:12" x14ac:dyDescent="0.25">
      <c r="K50" s="155" t="s">
        <v>1310</v>
      </c>
      <c r="L50" s="155" t="s">
        <v>997</v>
      </c>
    </row>
    <row r="51" spans="11:12" x14ac:dyDescent="0.25">
      <c r="K51" s="155" t="s">
        <v>1311</v>
      </c>
      <c r="L51" s="155" t="s">
        <v>998</v>
      </c>
    </row>
    <row r="52" spans="11:12" x14ac:dyDescent="0.25">
      <c r="K52" s="155" t="s">
        <v>1312</v>
      </c>
      <c r="L52" s="155" t="s">
        <v>999</v>
      </c>
    </row>
    <row r="53" spans="11:12" x14ac:dyDescent="0.25">
      <c r="K53" s="155" t="s">
        <v>1313</v>
      </c>
      <c r="L53" s="155" t="s">
        <v>1000</v>
      </c>
    </row>
    <row r="54" spans="11:12" x14ac:dyDescent="0.25">
      <c r="K54" s="155" t="s">
        <v>1314</v>
      </c>
      <c r="L54" s="155" t="s">
        <v>1001</v>
      </c>
    </row>
    <row r="55" spans="11:12" x14ac:dyDescent="0.25">
      <c r="K55" s="155" t="s">
        <v>1315</v>
      </c>
      <c r="L55" s="155" t="s">
        <v>1002</v>
      </c>
    </row>
    <row r="56" spans="11:12" x14ac:dyDescent="0.25">
      <c r="K56" s="155" t="s">
        <v>1316</v>
      </c>
      <c r="L56" s="155" t="s">
        <v>1003</v>
      </c>
    </row>
    <row r="57" spans="11:12" x14ac:dyDescent="0.25">
      <c r="K57" s="155" t="s">
        <v>1317</v>
      </c>
      <c r="L57" s="155" t="s">
        <v>1004</v>
      </c>
    </row>
    <row r="58" spans="11:12" x14ac:dyDescent="0.25">
      <c r="K58" s="155" t="s">
        <v>1318</v>
      </c>
      <c r="L58" s="155" t="s">
        <v>1005</v>
      </c>
    </row>
    <row r="59" spans="11:12" x14ac:dyDescent="0.25">
      <c r="K59" s="155" t="s">
        <v>1319</v>
      </c>
      <c r="L59" s="155" t="s">
        <v>1006</v>
      </c>
    </row>
    <row r="60" spans="11:12" x14ac:dyDescent="0.25">
      <c r="K60" s="155" t="s">
        <v>1320</v>
      </c>
      <c r="L60" s="155" t="s">
        <v>1007</v>
      </c>
    </row>
    <row r="61" spans="11:12" x14ac:dyDescent="0.25">
      <c r="K61" s="155" t="s">
        <v>1321</v>
      </c>
      <c r="L61" s="155" t="s">
        <v>1008</v>
      </c>
    </row>
    <row r="62" spans="11:12" x14ac:dyDescent="0.25">
      <c r="K62" s="155" t="s">
        <v>1322</v>
      </c>
      <c r="L62" s="155" t="s">
        <v>1009</v>
      </c>
    </row>
    <row r="63" spans="11:12" x14ac:dyDescent="0.25">
      <c r="K63" s="155" t="s">
        <v>1323</v>
      </c>
      <c r="L63" s="155" t="s">
        <v>1010</v>
      </c>
    </row>
    <row r="64" spans="11:12" x14ac:dyDescent="0.25">
      <c r="K64" s="155" t="s">
        <v>1324</v>
      </c>
      <c r="L64" s="155" t="s">
        <v>1011</v>
      </c>
    </row>
    <row r="65" spans="11:12" x14ac:dyDescent="0.25">
      <c r="K65" s="155" t="s">
        <v>1325</v>
      </c>
      <c r="L65" s="155" t="s">
        <v>1012</v>
      </c>
    </row>
    <row r="66" spans="11:12" x14ac:dyDescent="0.25">
      <c r="K66" s="155" t="s">
        <v>1326</v>
      </c>
      <c r="L66" s="155" t="s">
        <v>1013</v>
      </c>
    </row>
    <row r="67" spans="11:12" x14ac:dyDescent="0.25">
      <c r="K67" s="155" t="s">
        <v>1327</v>
      </c>
      <c r="L67" s="155" t="s">
        <v>1014</v>
      </c>
    </row>
    <row r="68" spans="11:12" x14ac:dyDescent="0.25">
      <c r="K68" s="155" t="s">
        <v>1328</v>
      </c>
      <c r="L68" s="155" t="s">
        <v>1015</v>
      </c>
    </row>
    <row r="69" spans="11:12" x14ac:dyDescent="0.25">
      <c r="K69" s="155" t="s">
        <v>1329</v>
      </c>
      <c r="L69" s="155" t="s">
        <v>1016</v>
      </c>
    </row>
    <row r="70" spans="11:12" x14ac:dyDescent="0.25">
      <c r="K70" s="155" t="s">
        <v>1330</v>
      </c>
      <c r="L70" s="155" t="s">
        <v>1017</v>
      </c>
    </row>
    <row r="71" spans="11:12" x14ac:dyDescent="0.25">
      <c r="K71" s="156" t="s">
        <v>1715</v>
      </c>
      <c r="L71" s="155" t="s">
        <v>1716</v>
      </c>
    </row>
    <row r="72" spans="11:12" x14ac:dyDescent="0.25">
      <c r="K72" s="155" t="s">
        <v>1331</v>
      </c>
      <c r="L72" s="155" t="s">
        <v>1018</v>
      </c>
    </row>
    <row r="73" spans="11:12" x14ac:dyDescent="0.25">
      <c r="K73" s="155" t="s">
        <v>1332</v>
      </c>
      <c r="L73" s="155" t="s">
        <v>1019</v>
      </c>
    </row>
    <row r="74" spans="11:12" x14ac:dyDescent="0.25">
      <c r="K74" s="155" t="s">
        <v>1333</v>
      </c>
      <c r="L74" s="155" t="s">
        <v>1020</v>
      </c>
    </row>
    <row r="75" spans="11:12" x14ac:dyDescent="0.25">
      <c r="K75" s="155" t="s">
        <v>1334</v>
      </c>
      <c r="L75" s="155" t="s">
        <v>1021</v>
      </c>
    </row>
    <row r="76" spans="11:12" x14ac:dyDescent="0.25">
      <c r="K76" s="155" t="s">
        <v>1335</v>
      </c>
      <c r="L76" s="155" t="s">
        <v>1022</v>
      </c>
    </row>
    <row r="77" spans="11:12" x14ac:dyDescent="0.25">
      <c r="K77" s="155" t="s">
        <v>1336</v>
      </c>
      <c r="L77" s="155" t="s">
        <v>1023</v>
      </c>
    </row>
    <row r="78" spans="11:12" x14ac:dyDescent="0.25">
      <c r="K78" s="155" t="s">
        <v>1337</v>
      </c>
      <c r="L78" s="155" t="s">
        <v>1024</v>
      </c>
    </row>
    <row r="79" spans="11:12" x14ac:dyDescent="0.25">
      <c r="K79" s="155" t="s">
        <v>1338</v>
      </c>
      <c r="L79" s="155" t="s">
        <v>1025</v>
      </c>
    </row>
    <row r="80" spans="11:12" x14ac:dyDescent="0.25">
      <c r="K80" s="155" t="s">
        <v>1339</v>
      </c>
      <c r="L80" s="155" t="s">
        <v>1026</v>
      </c>
    </row>
    <row r="81" spans="11:12" x14ac:dyDescent="0.25">
      <c r="K81" s="155" t="s">
        <v>1340</v>
      </c>
      <c r="L81" s="155" t="s">
        <v>1027</v>
      </c>
    </row>
    <row r="82" spans="11:12" x14ac:dyDescent="0.25">
      <c r="K82" s="155" t="s">
        <v>1341</v>
      </c>
      <c r="L82" s="155" t="s">
        <v>1028</v>
      </c>
    </row>
    <row r="83" spans="11:12" x14ac:dyDescent="0.25">
      <c r="K83" s="155" t="s">
        <v>1342</v>
      </c>
      <c r="L83" s="155" t="s">
        <v>1029</v>
      </c>
    </row>
    <row r="84" spans="11:12" x14ac:dyDescent="0.25">
      <c r="K84" s="155" t="s">
        <v>1343</v>
      </c>
      <c r="L84" s="155" t="s">
        <v>1030</v>
      </c>
    </row>
    <row r="85" spans="11:12" x14ac:dyDescent="0.25">
      <c r="K85" s="155" t="s">
        <v>1344</v>
      </c>
      <c r="L85" s="155" t="s">
        <v>1032</v>
      </c>
    </row>
    <row r="86" spans="11:12" x14ac:dyDescent="0.25">
      <c r="K86" s="155" t="s">
        <v>1345</v>
      </c>
      <c r="L86" s="155" t="s">
        <v>1033</v>
      </c>
    </row>
    <row r="87" spans="11:12" x14ac:dyDescent="0.25">
      <c r="K87" s="155" t="s">
        <v>1346</v>
      </c>
      <c r="L87" s="155" t="s">
        <v>1034</v>
      </c>
    </row>
    <row r="88" spans="11:12" x14ac:dyDescent="0.25">
      <c r="K88" s="155" t="s">
        <v>1347</v>
      </c>
      <c r="L88" s="155" t="s">
        <v>1035</v>
      </c>
    </row>
    <row r="89" spans="11:12" x14ac:dyDescent="0.25">
      <c r="K89" s="155" t="s">
        <v>1348</v>
      </c>
      <c r="L89" s="155" t="s">
        <v>1036</v>
      </c>
    </row>
    <row r="90" spans="11:12" x14ac:dyDescent="0.25">
      <c r="K90" s="155" t="s">
        <v>1349</v>
      </c>
      <c r="L90" s="155" t="s">
        <v>1037</v>
      </c>
    </row>
    <row r="91" spans="11:12" x14ac:dyDescent="0.25">
      <c r="K91" s="155" t="s">
        <v>1350</v>
      </c>
      <c r="L91" s="155" t="s">
        <v>1038</v>
      </c>
    </row>
    <row r="92" spans="11:12" x14ac:dyDescent="0.25">
      <c r="K92" s="155" t="s">
        <v>1351</v>
      </c>
      <c r="L92" s="155" t="s">
        <v>1039</v>
      </c>
    </row>
    <row r="93" spans="11:12" x14ac:dyDescent="0.25">
      <c r="K93" s="155" t="s">
        <v>1352</v>
      </c>
      <c r="L93" s="155" t="s">
        <v>1040</v>
      </c>
    </row>
    <row r="94" spans="11:12" x14ac:dyDescent="0.25">
      <c r="K94" s="155" t="s">
        <v>1353</v>
      </c>
      <c r="L94" s="155" t="s">
        <v>1041</v>
      </c>
    </row>
    <row r="95" spans="11:12" x14ac:dyDescent="0.25">
      <c r="K95" s="155" t="s">
        <v>1354</v>
      </c>
      <c r="L95" s="155" t="s">
        <v>1042</v>
      </c>
    </row>
    <row r="96" spans="11:12" x14ac:dyDescent="0.25">
      <c r="K96" s="155" t="s">
        <v>1355</v>
      </c>
      <c r="L96" s="155" t="s">
        <v>1043</v>
      </c>
    </row>
    <row r="97" spans="11:12" x14ac:dyDescent="0.25">
      <c r="K97" s="155" t="s">
        <v>1356</v>
      </c>
      <c r="L97" s="155" t="s">
        <v>1044</v>
      </c>
    </row>
    <row r="98" spans="11:12" x14ac:dyDescent="0.25">
      <c r="K98" s="155" t="s">
        <v>1357</v>
      </c>
      <c r="L98" s="155" t="s">
        <v>1045</v>
      </c>
    </row>
    <row r="99" spans="11:12" x14ac:dyDescent="0.25">
      <c r="K99" s="155" t="s">
        <v>1358</v>
      </c>
      <c r="L99" s="155" t="s">
        <v>1046</v>
      </c>
    </row>
    <row r="100" spans="11:12" x14ac:dyDescent="0.25">
      <c r="K100" s="155" t="s">
        <v>1359</v>
      </c>
      <c r="L100" s="155" t="s">
        <v>1047</v>
      </c>
    </row>
    <row r="101" spans="11:12" x14ac:dyDescent="0.25">
      <c r="K101" s="155" t="s">
        <v>1360</v>
      </c>
      <c r="L101" s="155" t="s">
        <v>1048</v>
      </c>
    </row>
    <row r="102" spans="11:12" x14ac:dyDescent="0.25">
      <c r="K102" s="155" t="s">
        <v>1361</v>
      </c>
      <c r="L102" s="155" t="s">
        <v>1049</v>
      </c>
    </row>
    <row r="103" spans="11:12" x14ac:dyDescent="0.25">
      <c r="K103" s="155" t="s">
        <v>1362</v>
      </c>
      <c r="L103" s="155" t="s">
        <v>1704</v>
      </c>
    </row>
    <row r="104" spans="11:12" x14ac:dyDescent="0.25">
      <c r="K104" s="155" t="s">
        <v>1363</v>
      </c>
      <c r="L104" s="155" t="s">
        <v>1050</v>
      </c>
    </row>
    <row r="105" spans="11:12" x14ac:dyDescent="0.25">
      <c r="K105" s="155" t="s">
        <v>1364</v>
      </c>
      <c r="L105" s="155" t="s">
        <v>1051</v>
      </c>
    </row>
    <row r="106" spans="11:12" x14ac:dyDescent="0.25">
      <c r="K106" s="155" t="s">
        <v>1365</v>
      </c>
      <c r="L106" s="155" t="s">
        <v>1053</v>
      </c>
    </row>
    <row r="107" spans="11:12" x14ac:dyDescent="0.25">
      <c r="K107" s="155" t="s">
        <v>1366</v>
      </c>
      <c r="L107" s="155" t="s">
        <v>1054</v>
      </c>
    </row>
    <row r="108" spans="11:12" x14ac:dyDescent="0.25">
      <c r="K108" s="155" t="s">
        <v>1367</v>
      </c>
      <c r="L108" s="155" t="s">
        <v>1055</v>
      </c>
    </row>
    <row r="109" spans="11:12" x14ac:dyDescent="0.25">
      <c r="K109" s="155" t="s">
        <v>1368</v>
      </c>
      <c r="L109" s="155" t="s">
        <v>1705</v>
      </c>
    </row>
    <row r="110" spans="11:12" x14ac:dyDescent="0.25">
      <c r="K110" s="155" t="s">
        <v>1369</v>
      </c>
      <c r="L110" s="155" t="s">
        <v>1056</v>
      </c>
    </row>
    <row r="111" spans="11:12" x14ac:dyDescent="0.25">
      <c r="K111" s="155" t="s">
        <v>1370</v>
      </c>
      <c r="L111" s="155" t="s">
        <v>1057</v>
      </c>
    </row>
    <row r="112" spans="11:12" x14ac:dyDescent="0.25">
      <c r="K112" s="155" t="s">
        <v>1371</v>
      </c>
      <c r="L112" s="155" t="s">
        <v>1058</v>
      </c>
    </row>
    <row r="113" spans="11:12" x14ac:dyDescent="0.25">
      <c r="K113" s="155" t="s">
        <v>1372</v>
      </c>
      <c r="L113" s="155" t="s">
        <v>1059</v>
      </c>
    </row>
    <row r="114" spans="11:12" x14ac:dyDescent="0.25">
      <c r="K114" s="155" t="s">
        <v>1373</v>
      </c>
      <c r="L114" s="155" t="s">
        <v>1060</v>
      </c>
    </row>
    <row r="115" spans="11:12" x14ac:dyDescent="0.25">
      <c r="K115" s="155" t="s">
        <v>1374</v>
      </c>
      <c r="L115" s="155" t="s">
        <v>1061</v>
      </c>
    </row>
    <row r="116" spans="11:12" x14ac:dyDescent="0.25">
      <c r="K116" s="155" t="s">
        <v>1375</v>
      </c>
      <c r="L116" s="155" t="s">
        <v>1062</v>
      </c>
    </row>
    <row r="117" spans="11:12" x14ac:dyDescent="0.25">
      <c r="K117" s="155" t="s">
        <v>1376</v>
      </c>
      <c r="L117" s="155" t="s">
        <v>1063</v>
      </c>
    </row>
    <row r="118" spans="11:12" x14ac:dyDescent="0.25">
      <c r="K118" s="155" t="s">
        <v>1377</v>
      </c>
      <c r="L118" s="155" t="s">
        <v>1064</v>
      </c>
    </row>
    <row r="119" spans="11:12" x14ac:dyDescent="0.25">
      <c r="K119" s="155" t="s">
        <v>1378</v>
      </c>
      <c r="L119" s="155" t="s">
        <v>1065</v>
      </c>
    </row>
    <row r="120" spans="11:12" x14ac:dyDescent="0.25">
      <c r="K120" s="155" t="s">
        <v>1379</v>
      </c>
      <c r="L120" s="155" t="s">
        <v>1066</v>
      </c>
    </row>
    <row r="121" spans="11:12" x14ac:dyDescent="0.25">
      <c r="K121" s="156" t="s">
        <v>1706</v>
      </c>
      <c r="L121" s="155" t="s">
        <v>1031</v>
      </c>
    </row>
    <row r="122" spans="11:12" x14ac:dyDescent="0.25">
      <c r="K122" s="155" t="s">
        <v>1380</v>
      </c>
      <c r="L122" s="155" t="s">
        <v>1067</v>
      </c>
    </row>
    <row r="123" spans="11:12" x14ac:dyDescent="0.25">
      <c r="K123" s="155" t="s">
        <v>1381</v>
      </c>
      <c r="L123" s="155" t="s">
        <v>1068</v>
      </c>
    </row>
    <row r="124" spans="11:12" x14ac:dyDescent="0.25">
      <c r="K124" s="155" t="s">
        <v>1382</v>
      </c>
      <c r="L124" s="155" t="s">
        <v>1069</v>
      </c>
    </row>
    <row r="125" spans="11:12" x14ac:dyDescent="0.25">
      <c r="K125" s="155" t="s">
        <v>1383</v>
      </c>
      <c r="L125" s="155" t="s">
        <v>1070</v>
      </c>
    </row>
    <row r="126" spans="11:12" x14ac:dyDescent="0.25">
      <c r="K126" s="155" t="s">
        <v>1384</v>
      </c>
      <c r="L126" s="155" t="s">
        <v>1071</v>
      </c>
    </row>
    <row r="127" spans="11:12" x14ac:dyDescent="0.25">
      <c r="K127" s="155" t="s">
        <v>1385</v>
      </c>
      <c r="L127" s="155" t="s">
        <v>1072</v>
      </c>
    </row>
    <row r="128" spans="11:12" x14ac:dyDescent="0.25">
      <c r="K128" s="155" t="s">
        <v>1386</v>
      </c>
      <c r="L128" s="155" t="s">
        <v>1073</v>
      </c>
    </row>
    <row r="129" spans="11:12" x14ac:dyDescent="0.25">
      <c r="K129" s="155" t="s">
        <v>1387</v>
      </c>
      <c r="L129" s="155" t="s">
        <v>1074</v>
      </c>
    </row>
    <row r="130" spans="11:12" x14ac:dyDescent="0.25">
      <c r="K130" s="156" t="s">
        <v>1707</v>
      </c>
      <c r="L130" s="155" t="s">
        <v>1708</v>
      </c>
    </row>
    <row r="131" spans="11:12" x14ac:dyDescent="0.25">
      <c r="K131" s="155" t="s">
        <v>1388</v>
      </c>
      <c r="L131" s="155" t="s">
        <v>1075</v>
      </c>
    </row>
    <row r="132" spans="11:12" x14ac:dyDescent="0.25">
      <c r="K132" s="155" t="s">
        <v>1389</v>
      </c>
      <c r="L132" s="155" t="s">
        <v>1076</v>
      </c>
    </row>
    <row r="133" spans="11:12" x14ac:dyDescent="0.25">
      <c r="K133" s="155" t="s">
        <v>1390</v>
      </c>
      <c r="L133" s="155" t="s">
        <v>1077</v>
      </c>
    </row>
    <row r="134" spans="11:12" x14ac:dyDescent="0.25">
      <c r="K134" s="155" t="s">
        <v>1391</v>
      </c>
      <c r="L134" s="155" t="s">
        <v>1078</v>
      </c>
    </row>
    <row r="135" spans="11:12" x14ac:dyDescent="0.25">
      <c r="K135" s="155" t="s">
        <v>1392</v>
      </c>
      <c r="L135" s="155" t="s">
        <v>1079</v>
      </c>
    </row>
    <row r="136" spans="11:12" x14ac:dyDescent="0.25">
      <c r="K136" s="155" t="s">
        <v>1393</v>
      </c>
      <c r="L136" s="155" t="s">
        <v>1080</v>
      </c>
    </row>
    <row r="137" spans="11:12" x14ac:dyDescent="0.25">
      <c r="K137" s="155" t="s">
        <v>1394</v>
      </c>
      <c r="L137" s="155" t="s">
        <v>1081</v>
      </c>
    </row>
    <row r="138" spans="11:12" x14ac:dyDescent="0.25">
      <c r="K138" s="155" t="s">
        <v>1395</v>
      </c>
      <c r="L138" s="155" t="s">
        <v>1082</v>
      </c>
    </row>
    <row r="139" spans="11:12" x14ac:dyDescent="0.25">
      <c r="K139" s="155" t="s">
        <v>1396</v>
      </c>
      <c r="L139" s="155" t="s">
        <v>1083</v>
      </c>
    </row>
    <row r="140" spans="11:12" x14ac:dyDescent="0.25">
      <c r="K140" s="155" t="s">
        <v>1397</v>
      </c>
      <c r="L140" s="155" t="s">
        <v>1084</v>
      </c>
    </row>
    <row r="141" spans="11:12" x14ac:dyDescent="0.25">
      <c r="K141" s="155" t="s">
        <v>1398</v>
      </c>
      <c r="L141" s="155" t="s">
        <v>1085</v>
      </c>
    </row>
    <row r="142" spans="11:12" x14ac:dyDescent="0.25">
      <c r="K142" s="155" t="s">
        <v>1399</v>
      </c>
      <c r="L142" s="155" t="s">
        <v>1086</v>
      </c>
    </row>
    <row r="143" spans="11:12" x14ac:dyDescent="0.25">
      <c r="K143" s="155" t="s">
        <v>1400</v>
      </c>
      <c r="L143" s="155" t="s">
        <v>1087</v>
      </c>
    </row>
    <row r="144" spans="11:12" x14ac:dyDescent="0.25">
      <c r="K144" s="155" t="s">
        <v>1401</v>
      </c>
      <c r="L144" s="155" t="s">
        <v>1088</v>
      </c>
    </row>
    <row r="145" spans="11:12" x14ac:dyDescent="0.25">
      <c r="K145" s="155" t="s">
        <v>1402</v>
      </c>
      <c r="L145" s="155" t="s">
        <v>1089</v>
      </c>
    </row>
    <row r="146" spans="11:12" x14ac:dyDescent="0.25">
      <c r="K146" s="155" t="s">
        <v>1403</v>
      </c>
      <c r="L146" s="155" t="s">
        <v>1090</v>
      </c>
    </row>
    <row r="147" spans="11:12" x14ac:dyDescent="0.25">
      <c r="K147" s="155" t="s">
        <v>1404</v>
      </c>
      <c r="L147" s="155" t="s">
        <v>1091</v>
      </c>
    </row>
    <row r="148" spans="11:12" x14ac:dyDescent="0.25">
      <c r="K148" s="155" t="s">
        <v>1405</v>
      </c>
      <c r="L148" s="155" t="s">
        <v>1092</v>
      </c>
    </row>
    <row r="149" spans="11:12" x14ac:dyDescent="0.25">
      <c r="K149" s="155" t="s">
        <v>1406</v>
      </c>
      <c r="L149" s="155" t="s">
        <v>1093</v>
      </c>
    </row>
    <row r="150" spans="11:12" x14ac:dyDescent="0.25">
      <c r="K150" s="155" t="s">
        <v>1407</v>
      </c>
      <c r="L150" s="155" t="s">
        <v>1094</v>
      </c>
    </row>
    <row r="151" spans="11:12" x14ac:dyDescent="0.25">
      <c r="K151" s="155" t="s">
        <v>1408</v>
      </c>
      <c r="L151" s="155" t="s">
        <v>1095</v>
      </c>
    </row>
    <row r="152" spans="11:12" x14ac:dyDescent="0.25">
      <c r="K152" s="155" t="s">
        <v>1409</v>
      </c>
      <c r="L152" s="155" t="s">
        <v>1096</v>
      </c>
    </row>
    <row r="153" spans="11:12" x14ac:dyDescent="0.25">
      <c r="K153" s="155" t="s">
        <v>1410</v>
      </c>
      <c r="L153" s="155" t="s">
        <v>1097</v>
      </c>
    </row>
    <row r="154" spans="11:12" x14ac:dyDescent="0.25">
      <c r="K154" s="155" t="s">
        <v>1411</v>
      </c>
      <c r="L154" s="155" t="s">
        <v>1098</v>
      </c>
    </row>
    <row r="155" spans="11:12" x14ac:dyDescent="0.25">
      <c r="K155" s="155" t="s">
        <v>1412</v>
      </c>
      <c r="L155" s="155" t="s">
        <v>1099</v>
      </c>
    </row>
    <row r="156" spans="11:12" x14ac:dyDescent="0.25">
      <c r="K156" s="155" t="s">
        <v>1413</v>
      </c>
      <c r="L156" s="155" t="s">
        <v>1100</v>
      </c>
    </row>
    <row r="157" spans="11:12" x14ac:dyDescent="0.25">
      <c r="K157" s="155" t="s">
        <v>1414</v>
      </c>
      <c r="L157" s="155" t="s">
        <v>1101</v>
      </c>
    </row>
    <row r="158" spans="11:12" x14ac:dyDescent="0.25">
      <c r="K158" s="155" t="s">
        <v>1415</v>
      </c>
      <c r="L158" s="155" t="s">
        <v>1102</v>
      </c>
    </row>
    <row r="159" spans="11:12" x14ac:dyDescent="0.25">
      <c r="K159" s="155" t="s">
        <v>1416</v>
      </c>
      <c r="L159" s="155" t="s">
        <v>1103</v>
      </c>
    </row>
    <row r="160" spans="11:12" x14ac:dyDescent="0.25">
      <c r="K160" s="155" t="s">
        <v>1417</v>
      </c>
      <c r="L160" s="155" t="s">
        <v>1104</v>
      </c>
    </row>
    <row r="161" spans="11:12" x14ac:dyDescent="0.25">
      <c r="K161" s="155" t="s">
        <v>1418</v>
      </c>
      <c r="L161" s="155" t="s">
        <v>1105</v>
      </c>
    </row>
    <row r="162" spans="11:12" x14ac:dyDescent="0.25">
      <c r="K162" s="155" t="s">
        <v>1419</v>
      </c>
      <c r="L162" s="155" t="s">
        <v>1106</v>
      </c>
    </row>
    <row r="163" spans="11:12" x14ac:dyDescent="0.25">
      <c r="K163" s="155" t="s">
        <v>1420</v>
      </c>
      <c r="L163" s="155" t="s">
        <v>1107</v>
      </c>
    </row>
    <row r="164" spans="11:12" x14ac:dyDescent="0.25">
      <c r="K164" s="155" t="s">
        <v>1421</v>
      </c>
      <c r="L164" s="155" t="s">
        <v>1108</v>
      </c>
    </row>
    <row r="165" spans="11:12" x14ac:dyDescent="0.25">
      <c r="K165" s="155" t="s">
        <v>1422</v>
      </c>
      <c r="L165" s="155" t="s">
        <v>1109</v>
      </c>
    </row>
    <row r="166" spans="11:12" x14ac:dyDescent="0.25">
      <c r="K166" s="155" t="s">
        <v>1423</v>
      </c>
      <c r="L166" s="155" t="s">
        <v>1110</v>
      </c>
    </row>
    <row r="167" spans="11:12" x14ac:dyDescent="0.25">
      <c r="K167" s="155" t="s">
        <v>1683</v>
      </c>
      <c r="L167" s="155" t="s">
        <v>1684</v>
      </c>
    </row>
    <row r="168" spans="11:12" x14ac:dyDescent="0.25">
      <c r="K168" s="155" t="s">
        <v>1424</v>
      </c>
      <c r="L168" s="155" t="s">
        <v>1111</v>
      </c>
    </row>
    <row r="169" spans="11:12" x14ac:dyDescent="0.25">
      <c r="K169" s="155" t="s">
        <v>1425</v>
      </c>
      <c r="L169" s="155" t="s">
        <v>1112</v>
      </c>
    </row>
    <row r="170" spans="11:12" x14ac:dyDescent="0.25">
      <c r="K170" s="155" t="s">
        <v>1426</v>
      </c>
      <c r="L170" s="155" t="s">
        <v>1113</v>
      </c>
    </row>
    <row r="171" spans="11:12" x14ac:dyDescent="0.25">
      <c r="K171" s="155" t="s">
        <v>1427</v>
      </c>
      <c r="L171" s="155" t="s">
        <v>1114</v>
      </c>
    </row>
    <row r="172" spans="11:12" x14ac:dyDescent="0.25">
      <c r="K172" s="155" t="s">
        <v>1428</v>
      </c>
      <c r="L172" s="155" t="s">
        <v>1115</v>
      </c>
    </row>
    <row r="173" spans="11:12" x14ac:dyDescent="0.25">
      <c r="K173" s="155" t="s">
        <v>1429</v>
      </c>
      <c r="L173" s="155" t="s">
        <v>1116</v>
      </c>
    </row>
    <row r="174" spans="11:12" x14ac:dyDescent="0.25">
      <c r="K174" s="155" t="s">
        <v>1430</v>
      </c>
      <c r="L174" s="155" t="s">
        <v>1117</v>
      </c>
    </row>
    <row r="175" spans="11:12" x14ac:dyDescent="0.25">
      <c r="K175" s="155" t="s">
        <v>1431</v>
      </c>
      <c r="L175" s="155" t="s">
        <v>1118</v>
      </c>
    </row>
    <row r="176" spans="11:12" x14ac:dyDescent="0.25">
      <c r="K176" s="155" t="s">
        <v>1432</v>
      </c>
      <c r="L176" s="155" t="s">
        <v>1119</v>
      </c>
    </row>
    <row r="177" spans="11:12" x14ac:dyDescent="0.25">
      <c r="K177" s="155" t="s">
        <v>1433</v>
      </c>
      <c r="L177" s="155" t="s">
        <v>1120</v>
      </c>
    </row>
    <row r="178" spans="11:12" x14ac:dyDescent="0.25">
      <c r="K178" s="155" t="s">
        <v>1434</v>
      </c>
      <c r="L178" s="155" t="s">
        <v>1121</v>
      </c>
    </row>
    <row r="179" spans="11:12" x14ac:dyDescent="0.25">
      <c r="K179" s="155" t="s">
        <v>1435</v>
      </c>
      <c r="L179" s="155" t="s">
        <v>1122</v>
      </c>
    </row>
    <row r="180" spans="11:12" x14ac:dyDescent="0.25">
      <c r="K180" s="155" t="s">
        <v>1436</v>
      </c>
      <c r="L180" s="155" t="s">
        <v>1123</v>
      </c>
    </row>
    <row r="181" spans="11:12" x14ac:dyDescent="0.25">
      <c r="K181" s="155" t="s">
        <v>1437</v>
      </c>
      <c r="L181" s="155" t="s">
        <v>1124</v>
      </c>
    </row>
    <row r="182" spans="11:12" x14ac:dyDescent="0.25">
      <c r="K182" s="155" t="s">
        <v>1438</v>
      </c>
      <c r="L182" s="155" t="s">
        <v>1125</v>
      </c>
    </row>
    <row r="183" spans="11:12" x14ac:dyDescent="0.25">
      <c r="K183" s="155" t="s">
        <v>1439</v>
      </c>
      <c r="L183" s="155" t="s">
        <v>1126</v>
      </c>
    </row>
    <row r="184" spans="11:12" x14ac:dyDescent="0.25">
      <c r="K184" s="155" t="s">
        <v>1440</v>
      </c>
      <c r="L184" s="155" t="s">
        <v>1127</v>
      </c>
    </row>
    <row r="185" spans="11:12" x14ac:dyDescent="0.25">
      <c r="K185" s="155" t="s">
        <v>1441</v>
      </c>
      <c r="L185" s="155" t="s">
        <v>1128</v>
      </c>
    </row>
    <row r="186" spans="11:12" x14ac:dyDescent="0.25">
      <c r="K186" s="155" t="s">
        <v>1442</v>
      </c>
      <c r="L186" s="155" t="s">
        <v>1129</v>
      </c>
    </row>
    <row r="187" spans="11:12" x14ac:dyDescent="0.25">
      <c r="K187" s="155" t="s">
        <v>1443</v>
      </c>
      <c r="L187" s="155" t="s">
        <v>1130</v>
      </c>
    </row>
    <row r="188" spans="11:12" x14ac:dyDescent="0.25">
      <c r="K188" s="155" t="s">
        <v>1444</v>
      </c>
      <c r="L188" s="155" t="s">
        <v>1131</v>
      </c>
    </row>
    <row r="189" spans="11:12" x14ac:dyDescent="0.25">
      <c r="K189" s="155" t="s">
        <v>1445</v>
      </c>
      <c r="L189" s="155" t="s">
        <v>1132</v>
      </c>
    </row>
    <row r="190" spans="11:12" x14ac:dyDescent="0.25">
      <c r="K190" s="155" t="s">
        <v>1446</v>
      </c>
      <c r="L190" s="155" t="s">
        <v>1133</v>
      </c>
    </row>
    <row r="191" spans="11:12" x14ac:dyDescent="0.25">
      <c r="K191" s="155" t="s">
        <v>1447</v>
      </c>
      <c r="L191" s="155" t="s">
        <v>1134</v>
      </c>
    </row>
    <row r="192" spans="11:12" x14ac:dyDescent="0.25">
      <c r="K192" s="155" t="s">
        <v>1448</v>
      </c>
      <c r="L192" s="155" t="s">
        <v>1135</v>
      </c>
    </row>
    <row r="193" spans="11:12" x14ac:dyDescent="0.25">
      <c r="K193" s="155" t="s">
        <v>1449</v>
      </c>
      <c r="L193" s="155" t="s">
        <v>1136</v>
      </c>
    </row>
    <row r="194" spans="11:12" x14ac:dyDescent="0.25">
      <c r="K194" s="155" t="s">
        <v>1450</v>
      </c>
      <c r="L194" s="155" t="s">
        <v>1137</v>
      </c>
    </row>
    <row r="195" spans="11:12" x14ac:dyDescent="0.25">
      <c r="K195" s="155" t="s">
        <v>1451</v>
      </c>
      <c r="L195" s="155" t="s">
        <v>1138</v>
      </c>
    </row>
    <row r="196" spans="11:12" x14ac:dyDescent="0.25">
      <c r="K196" s="155" t="s">
        <v>1452</v>
      </c>
      <c r="L196" s="155" t="s">
        <v>1139</v>
      </c>
    </row>
    <row r="197" spans="11:12" x14ac:dyDescent="0.25">
      <c r="K197" s="155" t="s">
        <v>1453</v>
      </c>
      <c r="L197" s="155" t="s">
        <v>1140</v>
      </c>
    </row>
    <row r="198" spans="11:12" x14ac:dyDescent="0.25">
      <c r="K198" s="155" t="s">
        <v>1454</v>
      </c>
      <c r="L198" s="155" t="s">
        <v>1141</v>
      </c>
    </row>
    <row r="199" spans="11:12" x14ac:dyDescent="0.25">
      <c r="K199" s="155" t="s">
        <v>1455</v>
      </c>
      <c r="L199" s="155" t="s">
        <v>1142</v>
      </c>
    </row>
    <row r="200" spans="11:12" x14ac:dyDescent="0.25">
      <c r="K200" s="155" t="s">
        <v>1456</v>
      </c>
      <c r="L200" s="155" t="s">
        <v>1143</v>
      </c>
    </row>
    <row r="201" spans="11:12" x14ac:dyDescent="0.25">
      <c r="K201" s="155" t="s">
        <v>1457</v>
      </c>
      <c r="L201" s="155" t="s">
        <v>1144</v>
      </c>
    </row>
    <row r="202" spans="11:12" x14ac:dyDescent="0.25">
      <c r="K202" s="155" t="s">
        <v>1458</v>
      </c>
      <c r="L202" s="155" t="s">
        <v>1145</v>
      </c>
    </row>
    <row r="203" spans="11:12" x14ac:dyDescent="0.25">
      <c r="K203" s="155" t="s">
        <v>1459</v>
      </c>
      <c r="L203" s="155" t="s">
        <v>1146</v>
      </c>
    </row>
    <row r="204" spans="11:12" x14ac:dyDescent="0.25">
      <c r="K204" s="155" t="s">
        <v>1460</v>
      </c>
      <c r="L204" s="155" t="s">
        <v>1147</v>
      </c>
    </row>
    <row r="205" spans="11:12" x14ac:dyDescent="0.25">
      <c r="K205" s="155" t="s">
        <v>1461</v>
      </c>
      <c r="L205" s="155" t="s">
        <v>1148</v>
      </c>
    </row>
    <row r="206" spans="11:12" x14ac:dyDescent="0.25">
      <c r="K206" s="155" t="s">
        <v>1462</v>
      </c>
      <c r="L206" s="155" t="s">
        <v>1149</v>
      </c>
    </row>
    <row r="207" spans="11:12" x14ac:dyDescent="0.25">
      <c r="K207" s="155" t="s">
        <v>1463</v>
      </c>
      <c r="L207" s="155" t="s">
        <v>1150</v>
      </c>
    </row>
    <row r="208" spans="11:12" x14ac:dyDescent="0.25">
      <c r="K208" s="155" t="s">
        <v>1464</v>
      </c>
      <c r="L208" s="155" t="s">
        <v>1151</v>
      </c>
    </row>
    <row r="209" spans="11:12" x14ac:dyDescent="0.25">
      <c r="K209" s="155" t="s">
        <v>1465</v>
      </c>
      <c r="L209" s="155" t="s">
        <v>1152</v>
      </c>
    </row>
    <row r="210" spans="11:12" x14ac:dyDescent="0.25">
      <c r="K210" s="155" t="s">
        <v>1466</v>
      </c>
      <c r="L210" s="155" t="s">
        <v>1153</v>
      </c>
    </row>
    <row r="211" spans="11:12" x14ac:dyDescent="0.25">
      <c r="K211" s="155" t="s">
        <v>1467</v>
      </c>
      <c r="L211" s="155" t="s">
        <v>1154</v>
      </c>
    </row>
    <row r="212" spans="11:12" x14ac:dyDescent="0.25">
      <c r="K212" s="155" t="s">
        <v>1468</v>
      </c>
      <c r="L212" s="155" t="s">
        <v>1155</v>
      </c>
    </row>
    <row r="213" spans="11:12" x14ac:dyDescent="0.25">
      <c r="K213" s="155" t="s">
        <v>1469</v>
      </c>
      <c r="L213" s="155" t="s">
        <v>1156</v>
      </c>
    </row>
    <row r="214" spans="11:12" x14ac:dyDescent="0.25">
      <c r="K214" s="155" t="s">
        <v>1470</v>
      </c>
      <c r="L214" s="155" t="s">
        <v>1157</v>
      </c>
    </row>
    <row r="215" spans="11:12" x14ac:dyDescent="0.25">
      <c r="K215" s="155" t="s">
        <v>1471</v>
      </c>
      <c r="L215" s="155" t="s">
        <v>1158</v>
      </c>
    </row>
    <row r="216" spans="11:12" x14ac:dyDescent="0.25">
      <c r="K216" s="155" t="s">
        <v>1472</v>
      </c>
      <c r="L216" s="155" t="s">
        <v>1159</v>
      </c>
    </row>
    <row r="217" spans="11:12" x14ac:dyDescent="0.25">
      <c r="K217" s="155" t="s">
        <v>1473</v>
      </c>
      <c r="L217" s="155" t="s">
        <v>1160</v>
      </c>
    </row>
    <row r="218" spans="11:12" x14ac:dyDescent="0.25">
      <c r="K218" s="155" t="s">
        <v>1474</v>
      </c>
      <c r="L218" s="155" t="s">
        <v>1161</v>
      </c>
    </row>
    <row r="219" spans="11:12" x14ac:dyDescent="0.25">
      <c r="K219" s="155" t="s">
        <v>1475</v>
      </c>
      <c r="L219" s="155" t="s">
        <v>1162</v>
      </c>
    </row>
    <row r="220" spans="11:12" x14ac:dyDescent="0.25">
      <c r="K220" s="155" t="s">
        <v>1476</v>
      </c>
      <c r="L220" s="155" t="s">
        <v>1163</v>
      </c>
    </row>
    <row r="221" spans="11:12" x14ac:dyDescent="0.25">
      <c r="K221" s="155" t="s">
        <v>1477</v>
      </c>
      <c r="L221" s="155" t="s">
        <v>1164</v>
      </c>
    </row>
    <row r="222" spans="11:12" x14ac:dyDescent="0.25">
      <c r="K222" s="155" t="s">
        <v>1478</v>
      </c>
      <c r="L222" s="155" t="s">
        <v>1165</v>
      </c>
    </row>
    <row r="223" spans="11:12" x14ac:dyDescent="0.25">
      <c r="K223" s="155" t="s">
        <v>1479</v>
      </c>
      <c r="L223" s="155" t="s">
        <v>1166</v>
      </c>
    </row>
    <row r="224" spans="11:12" x14ac:dyDescent="0.25">
      <c r="K224" s="155" t="s">
        <v>1480</v>
      </c>
      <c r="L224" s="155" t="s">
        <v>1167</v>
      </c>
    </row>
    <row r="225" spans="11:12" x14ac:dyDescent="0.25">
      <c r="K225" s="155" t="s">
        <v>1481</v>
      </c>
      <c r="L225" s="155" t="s">
        <v>1168</v>
      </c>
    </row>
    <row r="226" spans="11:12" x14ac:dyDescent="0.25">
      <c r="K226" s="155" t="s">
        <v>1482</v>
      </c>
      <c r="L226" s="155" t="s">
        <v>1169</v>
      </c>
    </row>
    <row r="227" spans="11:12" x14ac:dyDescent="0.25">
      <c r="K227" s="155" t="s">
        <v>1483</v>
      </c>
      <c r="L227" s="155" t="s">
        <v>1170</v>
      </c>
    </row>
    <row r="228" spans="11:12" x14ac:dyDescent="0.25">
      <c r="K228" s="155" t="s">
        <v>1484</v>
      </c>
      <c r="L228" s="155" t="s">
        <v>1171</v>
      </c>
    </row>
    <row r="229" spans="11:12" x14ac:dyDescent="0.25">
      <c r="K229" s="155" t="s">
        <v>1485</v>
      </c>
      <c r="L229" s="155" t="s">
        <v>1172</v>
      </c>
    </row>
    <row r="230" spans="11:12" x14ac:dyDescent="0.25">
      <c r="K230" s="155" t="s">
        <v>1486</v>
      </c>
      <c r="L230" s="155" t="s">
        <v>1173</v>
      </c>
    </row>
    <row r="231" spans="11:12" x14ac:dyDescent="0.25">
      <c r="K231" s="155" t="s">
        <v>1487</v>
      </c>
      <c r="L231" s="155" t="s">
        <v>1174</v>
      </c>
    </row>
    <row r="232" spans="11:12" x14ac:dyDescent="0.25">
      <c r="K232" s="155" t="s">
        <v>1488</v>
      </c>
      <c r="L232" s="155" t="s">
        <v>1175</v>
      </c>
    </row>
    <row r="233" spans="11:12" x14ac:dyDescent="0.25">
      <c r="K233" s="155" t="s">
        <v>1489</v>
      </c>
      <c r="L233" s="155" t="s">
        <v>1176</v>
      </c>
    </row>
    <row r="234" spans="11:12" x14ac:dyDescent="0.25">
      <c r="K234" s="155" t="s">
        <v>1490</v>
      </c>
      <c r="L234" s="155" t="s">
        <v>1177</v>
      </c>
    </row>
    <row r="235" spans="11:12" x14ac:dyDescent="0.25">
      <c r="K235" s="155" t="s">
        <v>1491</v>
      </c>
      <c r="L235" s="155" t="s">
        <v>1178</v>
      </c>
    </row>
    <row r="236" spans="11:12" x14ac:dyDescent="0.25">
      <c r="K236" s="155" t="s">
        <v>1492</v>
      </c>
      <c r="L236" s="155" t="s">
        <v>1179</v>
      </c>
    </row>
    <row r="237" spans="11:12" x14ac:dyDescent="0.25">
      <c r="K237" s="155" t="s">
        <v>1493</v>
      </c>
      <c r="L237" s="155" t="s">
        <v>1180</v>
      </c>
    </row>
    <row r="238" spans="11:12" x14ac:dyDescent="0.25">
      <c r="K238" s="155" t="s">
        <v>1494</v>
      </c>
      <c r="L238" s="155" t="s">
        <v>1181</v>
      </c>
    </row>
    <row r="239" spans="11:12" x14ac:dyDescent="0.25">
      <c r="K239" s="155" t="s">
        <v>1495</v>
      </c>
      <c r="L239" s="155" t="s">
        <v>1182</v>
      </c>
    </row>
    <row r="240" spans="11:12" x14ac:dyDescent="0.25">
      <c r="K240" s="155" t="s">
        <v>1496</v>
      </c>
      <c r="L240" s="155" t="s">
        <v>1183</v>
      </c>
    </row>
    <row r="241" spans="11:12" x14ac:dyDescent="0.25">
      <c r="K241" s="155" t="s">
        <v>1497</v>
      </c>
      <c r="L241" s="155" t="s">
        <v>1184</v>
      </c>
    </row>
    <row r="242" spans="11:12" x14ac:dyDescent="0.25">
      <c r="K242" s="155" t="s">
        <v>1498</v>
      </c>
      <c r="L242" s="155" t="s">
        <v>1185</v>
      </c>
    </row>
    <row r="243" spans="11:12" x14ac:dyDescent="0.25">
      <c r="K243" s="155" t="s">
        <v>1499</v>
      </c>
      <c r="L243" s="155" t="s">
        <v>1186</v>
      </c>
    </row>
    <row r="244" spans="11:12" x14ac:dyDescent="0.25">
      <c r="K244" s="155" t="s">
        <v>1500</v>
      </c>
      <c r="L244" s="155" t="s">
        <v>1187</v>
      </c>
    </row>
    <row r="245" spans="11:12" x14ac:dyDescent="0.25">
      <c r="K245" s="155" t="s">
        <v>1501</v>
      </c>
      <c r="L245" s="155" t="s">
        <v>1188</v>
      </c>
    </row>
    <row r="246" spans="11:12" x14ac:dyDescent="0.25">
      <c r="K246" s="155" t="s">
        <v>1502</v>
      </c>
      <c r="L246" s="155" t="s">
        <v>1189</v>
      </c>
    </row>
    <row r="247" spans="11:12" x14ac:dyDescent="0.25">
      <c r="K247" s="155" t="s">
        <v>1503</v>
      </c>
      <c r="L247" s="155" t="s">
        <v>1190</v>
      </c>
    </row>
    <row r="248" spans="11:12" x14ac:dyDescent="0.25">
      <c r="K248" s="155" t="s">
        <v>1504</v>
      </c>
      <c r="L248" s="155" t="s">
        <v>1191</v>
      </c>
    </row>
    <row r="249" spans="11:12" x14ac:dyDescent="0.25">
      <c r="K249" s="155" t="s">
        <v>1505</v>
      </c>
      <c r="L249" s="155" t="s">
        <v>1192</v>
      </c>
    </row>
    <row r="250" spans="11:12" x14ac:dyDescent="0.25">
      <c r="K250" s="155" t="s">
        <v>1506</v>
      </c>
      <c r="L250" s="155" t="s">
        <v>1193</v>
      </c>
    </row>
    <row r="251" spans="11:12" x14ac:dyDescent="0.25">
      <c r="K251" s="155" t="s">
        <v>1507</v>
      </c>
      <c r="L251" s="155" t="s">
        <v>1194</v>
      </c>
    </row>
    <row r="252" spans="11:12" x14ac:dyDescent="0.25">
      <c r="K252" s="155" t="s">
        <v>1508</v>
      </c>
      <c r="L252" s="155" t="s">
        <v>1195</v>
      </c>
    </row>
    <row r="253" spans="11:12" x14ac:dyDescent="0.25">
      <c r="K253" s="155" t="s">
        <v>1509</v>
      </c>
      <c r="L253" s="155" t="s">
        <v>1196</v>
      </c>
    </row>
    <row r="254" spans="11:12" x14ac:dyDescent="0.25">
      <c r="K254" s="155" t="s">
        <v>1510</v>
      </c>
      <c r="L254" s="155" t="s">
        <v>1197</v>
      </c>
    </row>
    <row r="255" spans="11:12" x14ac:dyDescent="0.25">
      <c r="K255" s="155" t="s">
        <v>1511</v>
      </c>
      <c r="L255" s="155" t="s">
        <v>1198</v>
      </c>
    </row>
    <row r="256" spans="11:12" x14ac:dyDescent="0.25">
      <c r="K256" s="155" t="s">
        <v>1512</v>
      </c>
      <c r="L256" s="155" t="s">
        <v>1199</v>
      </c>
    </row>
    <row r="257" spans="11:12" x14ac:dyDescent="0.25">
      <c r="K257" s="155" t="s">
        <v>1513</v>
      </c>
      <c r="L257" s="155" t="s">
        <v>1200</v>
      </c>
    </row>
    <row r="258" spans="11:12" x14ac:dyDescent="0.25">
      <c r="K258" s="155" t="s">
        <v>1514</v>
      </c>
      <c r="L258" s="155" t="s">
        <v>1201</v>
      </c>
    </row>
    <row r="259" spans="11:12" x14ac:dyDescent="0.25">
      <c r="K259" s="155" t="s">
        <v>1515</v>
      </c>
      <c r="L259" s="155" t="s">
        <v>1202</v>
      </c>
    </row>
    <row r="260" spans="11:12" x14ac:dyDescent="0.25">
      <c r="K260" s="155" t="s">
        <v>1516</v>
      </c>
      <c r="L260" s="155" t="s">
        <v>1203</v>
      </c>
    </row>
    <row r="261" spans="11:12" x14ac:dyDescent="0.25">
      <c r="K261" s="155" t="s">
        <v>1517</v>
      </c>
      <c r="L261" s="155" t="s">
        <v>1204</v>
      </c>
    </row>
    <row r="262" spans="11:12" x14ac:dyDescent="0.25">
      <c r="K262" s="155" t="s">
        <v>1518</v>
      </c>
      <c r="L262" s="155" t="s">
        <v>1205</v>
      </c>
    </row>
    <row r="263" spans="11:12" x14ac:dyDescent="0.25">
      <c r="K263" s="155" t="s">
        <v>1519</v>
      </c>
      <c r="L263" s="155" t="s">
        <v>1206</v>
      </c>
    </row>
    <row r="264" spans="11:12" x14ac:dyDescent="0.25">
      <c r="K264" s="155" t="s">
        <v>1520</v>
      </c>
      <c r="L264" s="155" t="s">
        <v>1207</v>
      </c>
    </row>
    <row r="265" spans="11:12" x14ac:dyDescent="0.25">
      <c r="K265" s="155" t="s">
        <v>1521</v>
      </c>
      <c r="L265" s="155" t="s">
        <v>1208</v>
      </c>
    </row>
    <row r="266" spans="11:12" x14ac:dyDescent="0.25">
      <c r="K266" s="155" t="s">
        <v>1522</v>
      </c>
      <c r="L266" s="155" t="s">
        <v>1209</v>
      </c>
    </row>
    <row r="267" spans="11:12" x14ac:dyDescent="0.25">
      <c r="K267" s="155" t="s">
        <v>1523</v>
      </c>
      <c r="L267" s="155" t="s">
        <v>1210</v>
      </c>
    </row>
    <row r="268" spans="11:12" x14ac:dyDescent="0.25">
      <c r="K268" s="155" t="s">
        <v>1524</v>
      </c>
      <c r="L268" s="155" t="s">
        <v>1211</v>
      </c>
    </row>
    <row r="269" spans="11:12" x14ac:dyDescent="0.25">
      <c r="K269" s="155" t="s">
        <v>1525</v>
      </c>
      <c r="L269" s="155" t="s">
        <v>1212</v>
      </c>
    </row>
    <row r="270" spans="11:12" x14ac:dyDescent="0.25">
      <c r="K270" s="155" t="s">
        <v>1526</v>
      </c>
      <c r="L270" s="155" t="s">
        <v>1213</v>
      </c>
    </row>
    <row r="271" spans="11:12" x14ac:dyDescent="0.25">
      <c r="K271" s="155" t="s">
        <v>1527</v>
      </c>
      <c r="L271" s="155" t="s">
        <v>1214</v>
      </c>
    </row>
    <row r="272" spans="11:12" x14ac:dyDescent="0.25">
      <c r="K272" s="155" t="s">
        <v>1528</v>
      </c>
      <c r="L272" s="155" t="s">
        <v>1215</v>
      </c>
    </row>
    <row r="273" spans="11:12" x14ac:dyDescent="0.25">
      <c r="K273" s="155" t="s">
        <v>1529</v>
      </c>
      <c r="L273" s="155" t="s">
        <v>1216</v>
      </c>
    </row>
    <row r="274" spans="11:12" x14ac:dyDescent="0.25">
      <c r="K274" s="155" t="s">
        <v>1530</v>
      </c>
      <c r="L274" s="155" t="s">
        <v>1217</v>
      </c>
    </row>
    <row r="275" spans="11:12" x14ac:dyDescent="0.25">
      <c r="K275" s="155" t="s">
        <v>1531</v>
      </c>
      <c r="L275" s="155" t="s">
        <v>1218</v>
      </c>
    </row>
    <row r="276" spans="11:12" x14ac:dyDescent="0.25">
      <c r="K276" s="155" t="s">
        <v>1532</v>
      </c>
      <c r="L276" s="155" t="s">
        <v>1219</v>
      </c>
    </row>
    <row r="277" spans="11:12" x14ac:dyDescent="0.25">
      <c r="K277" s="155" t="s">
        <v>1533</v>
      </c>
      <c r="L277" s="155" t="s">
        <v>1220</v>
      </c>
    </row>
    <row r="278" spans="11:12" x14ac:dyDescent="0.25">
      <c r="K278" s="156" t="s">
        <v>1709</v>
      </c>
      <c r="L278" s="155" t="s">
        <v>1052</v>
      </c>
    </row>
    <row r="279" spans="11:12" x14ac:dyDescent="0.25">
      <c r="K279" s="155" t="s">
        <v>1534</v>
      </c>
      <c r="L279" s="155" t="s">
        <v>1221</v>
      </c>
    </row>
    <row r="280" spans="11:12" x14ac:dyDescent="0.25">
      <c r="K280" s="155" t="s">
        <v>1535</v>
      </c>
      <c r="L280" s="155" t="s">
        <v>1222</v>
      </c>
    </row>
    <row r="281" spans="11:12" x14ac:dyDescent="0.25">
      <c r="K281" s="155" t="s">
        <v>1536</v>
      </c>
      <c r="L281" s="155" t="s">
        <v>1223</v>
      </c>
    </row>
    <row r="282" spans="11:12" x14ac:dyDescent="0.25">
      <c r="K282" s="155" t="s">
        <v>1537</v>
      </c>
      <c r="L282" s="155" t="s">
        <v>1224</v>
      </c>
    </row>
    <row r="283" spans="11:12" x14ac:dyDescent="0.25">
      <c r="K283" s="155" t="s">
        <v>1538</v>
      </c>
      <c r="L283" s="155" t="s">
        <v>1225</v>
      </c>
    </row>
    <row r="284" spans="11:12" x14ac:dyDescent="0.25">
      <c r="K284" s="155" t="s">
        <v>1539</v>
      </c>
      <c r="L284" s="155" t="s">
        <v>1226</v>
      </c>
    </row>
    <row r="285" spans="11:12" x14ac:dyDescent="0.25">
      <c r="K285" s="155" t="s">
        <v>1540</v>
      </c>
      <c r="L285" s="155" t="s">
        <v>1227</v>
      </c>
    </row>
    <row r="286" spans="11:12" x14ac:dyDescent="0.25">
      <c r="K286" s="155" t="s">
        <v>1541</v>
      </c>
      <c r="L286" s="155" t="s">
        <v>1228</v>
      </c>
    </row>
    <row r="287" spans="11:12" x14ac:dyDescent="0.25">
      <c r="K287" s="155" t="s">
        <v>1542</v>
      </c>
      <c r="L287" s="155" t="s">
        <v>1229</v>
      </c>
    </row>
    <row r="288" spans="11:12" x14ac:dyDescent="0.25">
      <c r="K288" s="155" t="s">
        <v>1543</v>
      </c>
      <c r="L288" s="155" t="s">
        <v>1230</v>
      </c>
    </row>
    <row r="289" spans="11:12" x14ac:dyDescent="0.25">
      <c r="K289" s="155" t="s">
        <v>1544</v>
      </c>
      <c r="L289" s="155" t="s">
        <v>1231</v>
      </c>
    </row>
    <row r="290" spans="11:12" x14ac:dyDescent="0.25">
      <c r="K290" s="155" t="s">
        <v>1545</v>
      </c>
      <c r="L290" s="155" t="s">
        <v>1232</v>
      </c>
    </row>
    <row r="291" spans="11:12" x14ac:dyDescent="0.25">
      <c r="K291" s="155" t="s">
        <v>1546</v>
      </c>
      <c r="L291" s="155" t="s">
        <v>1233</v>
      </c>
    </row>
    <row r="292" spans="11:12" x14ac:dyDescent="0.25">
      <c r="K292" s="155" t="s">
        <v>1547</v>
      </c>
      <c r="L292" s="155" t="s">
        <v>1234</v>
      </c>
    </row>
    <row r="293" spans="11:12" x14ac:dyDescent="0.25">
      <c r="K293" s="155" t="s">
        <v>1548</v>
      </c>
      <c r="L293" s="155" t="s">
        <v>1235</v>
      </c>
    </row>
    <row r="294" spans="11:12" x14ac:dyDescent="0.25">
      <c r="K294" s="155" t="s">
        <v>1549</v>
      </c>
      <c r="L294" s="155" t="s">
        <v>1236</v>
      </c>
    </row>
    <row r="295" spans="11:12" x14ac:dyDescent="0.25">
      <c r="K295" s="155" t="s">
        <v>1550</v>
      </c>
      <c r="L295" s="155" t="s">
        <v>1237</v>
      </c>
    </row>
    <row r="296" spans="11:12" x14ac:dyDescent="0.25">
      <c r="K296" s="155" t="s">
        <v>1551</v>
      </c>
      <c r="L296" s="155" t="s">
        <v>1238</v>
      </c>
    </row>
    <row r="297" spans="11:12" x14ac:dyDescent="0.25">
      <c r="K297" s="155" t="s">
        <v>1552</v>
      </c>
      <c r="L297" s="155" t="s">
        <v>1239</v>
      </c>
    </row>
    <row r="298" spans="11:12" x14ac:dyDescent="0.25">
      <c r="K298" s="155" t="s">
        <v>1553</v>
      </c>
      <c r="L298" s="155" t="s">
        <v>1240</v>
      </c>
    </row>
    <row r="299" spans="11:12" x14ac:dyDescent="0.25">
      <c r="K299" s="155" t="s">
        <v>1554</v>
      </c>
      <c r="L299" s="155" t="s">
        <v>1241</v>
      </c>
    </row>
    <row r="300" spans="11:12" x14ac:dyDescent="0.25">
      <c r="K300" s="155" t="s">
        <v>1555</v>
      </c>
      <c r="L300" s="155" t="s">
        <v>1242</v>
      </c>
    </row>
    <row r="301" spans="11:12" x14ac:dyDescent="0.25">
      <c r="K301" s="155" t="s">
        <v>1556</v>
      </c>
      <c r="L301" s="155" t="s">
        <v>1243</v>
      </c>
    </row>
    <row r="302" spans="11:12" x14ac:dyDescent="0.25">
      <c r="K302" s="155" t="s">
        <v>1557</v>
      </c>
      <c r="L302" s="155" t="s">
        <v>1244</v>
      </c>
    </row>
    <row r="303" spans="11:12" x14ac:dyDescent="0.25">
      <c r="K303" s="155" t="s">
        <v>1558</v>
      </c>
      <c r="L303" s="155" t="s">
        <v>1245</v>
      </c>
    </row>
    <row r="304" spans="11:12" x14ac:dyDescent="0.25">
      <c r="K304" s="155" t="s">
        <v>1559</v>
      </c>
      <c r="L304" s="155" t="s">
        <v>1246</v>
      </c>
    </row>
    <row r="305" spans="11:12" x14ac:dyDescent="0.25">
      <c r="K305" s="155" t="s">
        <v>1560</v>
      </c>
      <c r="L305" s="155" t="s">
        <v>1247</v>
      </c>
    </row>
    <row r="306" spans="11:12" x14ac:dyDescent="0.25">
      <c r="K306" s="155" t="s">
        <v>1561</v>
      </c>
      <c r="L306" s="155" t="s">
        <v>1248</v>
      </c>
    </row>
    <row r="307" spans="11:12" x14ac:dyDescent="0.25">
      <c r="K307" s="155" t="s">
        <v>1562</v>
      </c>
      <c r="L307" s="155" t="s">
        <v>1249</v>
      </c>
    </row>
    <row r="308" spans="11:12" x14ac:dyDescent="0.25">
      <c r="K308" s="155" t="s">
        <v>1563</v>
      </c>
      <c r="L308" s="155" t="s">
        <v>1250</v>
      </c>
    </row>
    <row r="309" spans="11:12" x14ac:dyDescent="0.25">
      <c r="K309" s="155" t="s">
        <v>1564</v>
      </c>
      <c r="L309" s="155" t="s">
        <v>1251</v>
      </c>
    </row>
    <row r="310" spans="11:12" x14ac:dyDescent="0.25">
      <c r="K310" s="155" t="s">
        <v>1565</v>
      </c>
      <c r="L310" s="155" t="s">
        <v>1252</v>
      </c>
    </row>
    <row r="311" spans="11:12" x14ac:dyDescent="0.25">
      <c r="K311" s="155" t="s">
        <v>1566</v>
      </c>
      <c r="L311" s="155" t="s">
        <v>1253</v>
      </c>
    </row>
    <row r="312" spans="11:12" x14ac:dyDescent="0.25">
      <c r="K312" s="155" t="s">
        <v>1567</v>
      </c>
      <c r="L312" s="155" t="s">
        <v>1254</v>
      </c>
    </row>
    <row r="313" spans="11:12" x14ac:dyDescent="0.25">
      <c r="K313" s="155" t="s">
        <v>1568</v>
      </c>
      <c r="L313" s="155" t="s">
        <v>1255</v>
      </c>
    </row>
    <row r="314" spans="11:12" x14ac:dyDescent="0.25">
      <c r="K314" s="155" t="s">
        <v>1569</v>
      </c>
      <c r="L314" s="155" t="s">
        <v>1256</v>
      </c>
    </row>
    <row r="315" spans="11:12" x14ac:dyDescent="0.25">
      <c r="K315" s="155" t="s">
        <v>1570</v>
      </c>
      <c r="L315" s="155" t="s">
        <v>1257</v>
      </c>
    </row>
    <row r="316" spans="11:12" x14ac:dyDescent="0.25">
      <c r="K316" s="155" t="s">
        <v>1571</v>
      </c>
      <c r="L316" s="155" t="s">
        <v>1258</v>
      </c>
    </row>
    <row r="317" spans="11:12" x14ac:dyDescent="0.25">
      <c r="K317" s="155" t="s">
        <v>1572</v>
      </c>
      <c r="L317" s="155" t="s">
        <v>1259</v>
      </c>
    </row>
    <row r="318" spans="11:12" x14ac:dyDescent="0.25">
      <c r="K318" s="155" t="s">
        <v>1573</v>
      </c>
      <c r="L318" s="155" t="s">
        <v>1260</v>
      </c>
    </row>
    <row r="319" spans="11:12" x14ac:dyDescent="0.25">
      <c r="K319" s="155" t="s">
        <v>1574</v>
      </c>
      <c r="L319" s="155" t="s">
        <v>1261</v>
      </c>
    </row>
    <row r="320" spans="11:12" x14ac:dyDescent="0.25">
      <c r="K320" s="155" t="s">
        <v>1575</v>
      </c>
      <c r="L320" s="155" t="s">
        <v>1262</v>
      </c>
    </row>
    <row r="321" spans="11:12" x14ac:dyDescent="0.25">
      <c r="K321" s="156" t="s">
        <v>1710</v>
      </c>
      <c r="L321" s="155" t="s">
        <v>1711</v>
      </c>
    </row>
    <row r="322" spans="11:12" x14ac:dyDescent="0.25">
      <c r="K322" s="156" t="s">
        <v>1712</v>
      </c>
      <c r="L322" s="155" t="s">
        <v>1713</v>
      </c>
    </row>
    <row r="323" spans="11:12" x14ac:dyDescent="0.25">
      <c r="K323" s="156" t="s">
        <v>1682</v>
      </c>
      <c r="L323" s="155" t="s">
        <v>1714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2024-07-26T02:21:47Z</dcterms:modified>
</cp:coreProperties>
</file>