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24226"/>
  <xr:revisionPtr revIDLastSave="0" documentId="8_{01A2F7C2-BC80-4EDB-B4C1-532A0CAF4CA4}" xr6:coauthVersionLast="47" xr6:coauthVersionMax="47" xr10:uidLastSave="{00000000-0000-0000-0000-000000000000}"/>
  <bookViews>
    <workbookView xWindow="735" yWindow="735" windowWidth="18255" windowHeight="9465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externalReferences>
    <externalReference r:id="rId6"/>
  </externalReference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EstadoSituacionEvolucionBienes!$A$1:$U$106</definedName>
    <definedName name="_xlnm.Print_Titles" localSheetId="0">BalanceGeneral_Situacion!$1:$5</definedName>
    <definedName name="_xlnm.Print_Titles" localSheetId="1">EstadoResultados_Rendimiento!$1:$6</definedName>
    <definedName name="_xlnm.Print_Titles" localSheetId="2">EstadoSituacionEvolucionBienes!$2:$9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3" i="3" l="1"/>
  <c r="D163" i="3"/>
  <c r="E129" i="3"/>
  <c r="D129" i="3"/>
  <c r="Q24" i="5"/>
  <c r="C23" i="5"/>
  <c r="C21" i="5"/>
  <c r="C20" i="5"/>
  <c r="C19" i="5"/>
  <c r="C18" i="5"/>
  <c r="C17" i="5"/>
  <c r="E15" i="5"/>
  <c r="E214" i="3" l="1"/>
  <c r="D214" i="3"/>
  <c r="E199" i="3"/>
  <c r="D199" i="3"/>
  <c r="E186" i="3"/>
  <c r="D186" i="3"/>
  <c r="E175" i="3"/>
  <c r="D175" i="3"/>
  <c r="E128" i="3"/>
  <c r="D128" i="3"/>
  <c r="E98" i="3"/>
  <c r="D98" i="3"/>
  <c r="E86" i="3"/>
  <c r="D86" i="3"/>
  <c r="E64" i="3"/>
  <c r="D64" i="3"/>
  <c r="E37" i="3"/>
  <c r="D37" i="3"/>
  <c r="E30" i="3"/>
  <c r="D30" i="3"/>
  <c r="E47" i="3"/>
  <c r="E45" i="3"/>
  <c r="D47" i="3"/>
  <c r="D45" i="3"/>
  <c r="T62" i="5" l="1"/>
  <c r="T53" i="5"/>
  <c r="S90" i="5"/>
  <c r="T90" i="5" s="1"/>
  <c r="S89" i="5"/>
  <c r="T89" i="5" s="1"/>
  <c r="S88" i="5"/>
  <c r="T88" i="5" s="1"/>
  <c r="S87" i="5"/>
  <c r="T87" i="5" s="1"/>
  <c r="S85" i="5"/>
  <c r="T85" i="5" s="1"/>
  <c r="S84" i="5"/>
  <c r="T84" i="5" s="1"/>
  <c r="S83" i="5"/>
  <c r="T83" i="5" s="1"/>
  <c r="S82" i="5"/>
  <c r="T82" i="5" s="1"/>
  <c r="S77" i="5"/>
  <c r="T77" i="5" s="1"/>
  <c r="S76" i="5"/>
  <c r="T76" i="5" s="1"/>
  <c r="S75" i="5"/>
  <c r="T75" i="5" s="1"/>
  <c r="S74" i="5"/>
  <c r="T74" i="5" s="1"/>
  <c r="S72" i="5"/>
  <c r="T72" i="5" s="1"/>
  <c r="S71" i="5"/>
  <c r="T71" i="5" s="1"/>
  <c r="S69" i="5"/>
  <c r="T69" i="5" s="1"/>
  <c r="S68" i="5"/>
  <c r="T68" i="5" s="1"/>
  <c r="S67" i="5"/>
  <c r="T67" i="5" s="1"/>
  <c r="S66" i="5"/>
  <c r="T66" i="5" s="1"/>
  <c r="S65" i="5"/>
  <c r="T65" i="5" s="1"/>
  <c r="S64" i="5"/>
  <c r="T64" i="5" s="1"/>
  <c r="S63" i="5"/>
  <c r="T63" i="5" s="1"/>
  <c r="S62" i="5"/>
  <c r="S61" i="5"/>
  <c r="T61" i="5" s="1"/>
  <c r="S60" i="5"/>
  <c r="T60" i="5" s="1"/>
  <c r="S59" i="5"/>
  <c r="T59" i="5" s="1"/>
  <c r="S58" i="5"/>
  <c r="T58" i="5" s="1"/>
  <c r="S54" i="5"/>
  <c r="T54" i="5" s="1"/>
  <c r="S53" i="5"/>
  <c r="S52" i="5"/>
  <c r="T52" i="5" s="1"/>
  <c r="S51" i="5"/>
  <c r="T51" i="5" s="1"/>
  <c r="S49" i="5"/>
  <c r="T49" i="5" s="1"/>
  <c r="S48" i="5"/>
  <c r="T48" i="5" s="1"/>
  <c r="S47" i="5"/>
  <c r="T47" i="5" s="1"/>
  <c r="S46" i="5"/>
  <c r="T46" i="5" s="1"/>
  <c r="S41" i="5"/>
  <c r="T41" i="5" s="1"/>
  <c r="S40" i="5"/>
  <c r="T40" i="5" s="1"/>
  <c r="S38" i="5"/>
  <c r="T38" i="5" s="1"/>
  <c r="S37" i="5"/>
  <c r="T37" i="5" s="1"/>
  <c r="S36" i="5"/>
  <c r="T36" i="5" s="1"/>
  <c r="S34" i="5"/>
  <c r="T34" i="5" s="1"/>
  <c r="S33" i="5"/>
  <c r="T33" i="5" s="1"/>
  <c r="S32" i="5"/>
  <c r="T32" i="5" s="1"/>
  <c r="S31" i="5"/>
  <c r="T31" i="5" s="1"/>
  <c r="S28" i="5"/>
  <c r="T28" i="5" s="1"/>
  <c r="S27" i="5"/>
  <c r="T27" i="5" s="1"/>
  <c r="S26" i="5"/>
  <c r="T26" i="5" s="1"/>
  <c r="S25" i="5"/>
  <c r="T25" i="5" s="1"/>
  <c r="S23" i="5"/>
  <c r="T23" i="5" s="1"/>
  <c r="S22" i="5"/>
  <c r="T22" i="5" s="1"/>
  <c r="S21" i="5"/>
  <c r="T21" i="5" s="1"/>
  <c r="S20" i="5"/>
  <c r="T20" i="5" s="1"/>
  <c r="S19" i="5"/>
  <c r="T19" i="5" s="1"/>
  <c r="S18" i="5"/>
  <c r="T18" i="5" s="1"/>
  <c r="S17" i="5"/>
  <c r="T17" i="5" s="1"/>
  <c r="S16" i="5"/>
  <c r="T16" i="5" s="1"/>
  <c r="S15" i="5"/>
  <c r="T15" i="5" s="1"/>
  <c r="S14" i="5"/>
  <c r="T14" i="5" s="1"/>
  <c r="S13" i="5"/>
  <c r="T13" i="5" s="1"/>
  <c r="S12" i="5"/>
  <c r="T12" i="5" s="1"/>
  <c r="S80" i="5"/>
  <c r="T80" i="5" s="1"/>
  <c r="S79" i="5"/>
  <c r="T79" i="5" s="1"/>
  <c r="S44" i="5"/>
  <c r="T44" i="5" s="1"/>
  <c r="S43" i="5"/>
  <c r="T43" i="5" s="1"/>
  <c r="G90" i="5" l="1"/>
  <c r="O90" i="5" s="1"/>
  <c r="U90" i="5" s="1"/>
  <c r="G89" i="5"/>
  <c r="O89" i="5" s="1"/>
  <c r="U89" i="5" s="1"/>
  <c r="G88" i="5"/>
  <c r="O88" i="5" s="1"/>
  <c r="U88" i="5" s="1"/>
  <c r="G87" i="5"/>
  <c r="O87" i="5" s="1"/>
  <c r="T86" i="5"/>
  <c r="S86" i="5"/>
  <c r="R86" i="5"/>
  <c r="Q86" i="5"/>
  <c r="P86" i="5"/>
  <c r="N86" i="5"/>
  <c r="M86" i="5"/>
  <c r="L86" i="5"/>
  <c r="K86" i="5"/>
  <c r="J86" i="5"/>
  <c r="I86" i="5"/>
  <c r="H86" i="5"/>
  <c r="F86" i="5"/>
  <c r="E86" i="5"/>
  <c r="D86" i="5"/>
  <c r="C86" i="5"/>
  <c r="G85" i="5"/>
  <c r="O85" i="5" s="1"/>
  <c r="U85" i="5" s="1"/>
  <c r="G84" i="5"/>
  <c r="O84" i="5" s="1"/>
  <c r="U84" i="5" s="1"/>
  <c r="G83" i="5"/>
  <c r="O83" i="5" s="1"/>
  <c r="U83" i="5" s="1"/>
  <c r="G82" i="5"/>
  <c r="O82" i="5" s="1"/>
  <c r="T81" i="5"/>
  <c r="S81" i="5"/>
  <c r="R81" i="5"/>
  <c r="Q81" i="5"/>
  <c r="P81" i="5"/>
  <c r="N81" i="5"/>
  <c r="M81" i="5"/>
  <c r="L81" i="5"/>
  <c r="K81" i="5"/>
  <c r="J81" i="5"/>
  <c r="I81" i="5"/>
  <c r="H81" i="5"/>
  <c r="F81" i="5"/>
  <c r="E81" i="5"/>
  <c r="D81" i="5"/>
  <c r="C81" i="5"/>
  <c r="G80" i="5"/>
  <c r="O80" i="5" s="1"/>
  <c r="U80" i="5" s="1"/>
  <c r="G79" i="5"/>
  <c r="O79" i="5" s="1"/>
  <c r="T78" i="5"/>
  <c r="S78" i="5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G77" i="5"/>
  <c r="O77" i="5" s="1"/>
  <c r="U77" i="5" s="1"/>
  <c r="G76" i="5"/>
  <c r="O76" i="5" s="1"/>
  <c r="U76" i="5" s="1"/>
  <c r="G75" i="5"/>
  <c r="O75" i="5" s="1"/>
  <c r="U75" i="5" s="1"/>
  <c r="G74" i="5"/>
  <c r="O74" i="5" s="1"/>
  <c r="T73" i="5"/>
  <c r="S73" i="5"/>
  <c r="R73" i="5"/>
  <c r="Q73" i="5"/>
  <c r="P73" i="5"/>
  <c r="N73" i="5"/>
  <c r="M73" i="5"/>
  <c r="L73" i="5"/>
  <c r="K73" i="5"/>
  <c r="J73" i="5"/>
  <c r="I73" i="5"/>
  <c r="H73" i="5"/>
  <c r="F73" i="5"/>
  <c r="E73" i="5"/>
  <c r="D73" i="5"/>
  <c r="C73" i="5"/>
  <c r="O72" i="5"/>
  <c r="U72" i="5" s="1"/>
  <c r="G72" i="5"/>
  <c r="G71" i="5"/>
  <c r="O71" i="5" s="1"/>
  <c r="T70" i="5"/>
  <c r="S70" i="5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G69" i="5"/>
  <c r="O69" i="5" s="1"/>
  <c r="U69" i="5" s="1"/>
  <c r="G68" i="5"/>
  <c r="O68" i="5" s="1"/>
  <c r="U68" i="5" s="1"/>
  <c r="G67" i="5"/>
  <c r="O67" i="5" s="1"/>
  <c r="U67" i="5" s="1"/>
  <c r="G66" i="5"/>
  <c r="O66" i="5" s="1"/>
  <c r="U66" i="5" s="1"/>
  <c r="G65" i="5"/>
  <c r="O65" i="5" s="1"/>
  <c r="U65" i="5" s="1"/>
  <c r="G64" i="5"/>
  <c r="O64" i="5" s="1"/>
  <c r="U64" i="5" s="1"/>
  <c r="G63" i="5"/>
  <c r="O63" i="5" s="1"/>
  <c r="U63" i="5" s="1"/>
  <c r="G62" i="5"/>
  <c r="O62" i="5" s="1"/>
  <c r="U62" i="5" s="1"/>
  <c r="G61" i="5"/>
  <c r="O61" i="5" s="1"/>
  <c r="U61" i="5" s="1"/>
  <c r="G60" i="5"/>
  <c r="O60" i="5" s="1"/>
  <c r="U60" i="5" s="1"/>
  <c r="G59" i="5"/>
  <c r="O59" i="5" s="1"/>
  <c r="U59" i="5" s="1"/>
  <c r="G58" i="5"/>
  <c r="O58" i="5" s="1"/>
  <c r="T57" i="5"/>
  <c r="S57" i="5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N54" i="5"/>
  <c r="G54" i="5"/>
  <c r="N53" i="5"/>
  <c r="O53" i="5" s="1"/>
  <c r="U53" i="5" s="1"/>
  <c r="G53" i="5"/>
  <c r="N52" i="5"/>
  <c r="G52" i="5"/>
  <c r="N51" i="5"/>
  <c r="G51" i="5"/>
  <c r="T50" i="5"/>
  <c r="S50" i="5"/>
  <c r="R50" i="5"/>
  <c r="Q50" i="5"/>
  <c r="P50" i="5"/>
  <c r="M50" i="5"/>
  <c r="L50" i="5"/>
  <c r="K50" i="5"/>
  <c r="J50" i="5"/>
  <c r="I50" i="5"/>
  <c r="H50" i="5"/>
  <c r="F50" i="5"/>
  <c r="E50" i="5"/>
  <c r="D50" i="5"/>
  <c r="C50" i="5"/>
  <c r="N49" i="5"/>
  <c r="G49" i="5"/>
  <c r="N48" i="5"/>
  <c r="G48" i="5"/>
  <c r="N47" i="5"/>
  <c r="G47" i="5"/>
  <c r="O47" i="5" s="1"/>
  <c r="U47" i="5" s="1"/>
  <c r="N46" i="5"/>
  <c r="G46" i="5"/>
  <c r="T45" i="5"/>
  <c r="S45" i="5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N44" i="5"/>
  <c r="G44" i="5"/>
  <c r="O44" i="5" s="1"/>
  <c r="U44" i="5" s="1"/>
  <c r="N43" i="5"/>
  <c r="G43" i="5"/>
  <c r="O43" i="5" s="1"/>
  <c r="T42" i="5"/>
  <c r="S42" i="5"/>
  <c r="R42" i="5"/>
  <c r="Q42" i="5"/>
  <c r="P42" i="5"/>
  <c r="N42" i="5"/>
  <c r="M42" i="5"/>
  <c r="L42" i="5"/>
  <c r="K42" i="5"/>
  <c r="J42" i="5"/>
  <c r="I42" i="5"/>
  <c r="H42" i="5"/>
  <c r="F42" i="5"/>
  <c r="E42" i="5"/>
  <c r="D42" i="5"/>
  <c r="C42" i="5"/>
  <c r="N41" i="5"/>
  <c r="O41" i="5" s="1"/>
  <c r="U41" i="5" s="1"/>
  <c r="G41" i="5"/>
  <c r="N40" i="5"/>
  <c r="O40" i="5" s="1"/>
  <c r="U40" i="5" s="1"/>
  <c r="G40" i="5"/>
  <c r="T39" i="5"/>
  <c r="S39" i="5"/>
  <c r="R39" i="5"/>
  <c r="Q39" i="5"/>
  <c r="P39" i="5"/>
  <c r="M39" i="5"/>
  <c r="L39" i="5"/>
  <c r="K39" i="5"/>
  <c r="J39" i="5"/>
  <c r="I39" i="5"/>
  <c r="H39" i="5"/>
  <c r="G39" i="5"/>
  <c r="F39" i="5"/>
  <c r="E39" i="5"/>
  <c r="D39" i="5"/>
  <c r="C39" i="5"/>
  <c r="N38" i="5"/>
  <c r="G38" i="5"/>
  <c r="O38" i="5" s="1"/>
  <c r="U38" i="5" s="1"/>
  <c r="N37" i="5"/>
  <c r="G37" i="5"/>
  <c r="G35" i="5" s="1"/>
  <c r="N36" i="5"/>
  <c r="G36" i="5"/>
  <c r="T35" i="5"/>
  <c r="S35" i="5"/>
  <c r="R35" i="5"/>
  <c r="Q35" i="5"/>
  <c r="P35" i="5"/>
  <c r="M35" i="5"/>
  <c r="L35" i="5"/>
  <c r="K35" i="5"/>
  <c r="J35" i="5"/>
  <c r="I35" i="5"/>
  <c r="H35" i="5"/>
  <c r="F35" i="5"/>
  <c r="E35" i="5"/>
  <c r="D35" i="5"/>
  <c r="C35" i="5"/>
  <c r="N34" i="5"/>
  <c r="G34" i="5"/>
  <c r="N33" i="5"/>
  <c r="G33" i="5"/>
  <c r="O33" i="5" s="1"/>
  <c r="U33" i="5" s="1"/>
  <c r="N32" i="5"/>
  <c r="G32" i="5"/>
  <c r="N31" i="5"/>
  <c r="G31" i="5"/>
  <c r="T30" i="5"/>
  <c r="S30" i="5"/>
  <c r="R30" i="5"/>
  <c r="Q30" i="5"/>
  <c r="P30" i="5"/>
  <c r="M30" i="5"/>
  <c r="L30" i="5"/>
  <c r="K30" i="5"/>
  <c r="J30" i="5"/>
  <c r="I30" i="5"/>
  <c r="H30" i="5"/>
  <c r="F30" i="5"/>
  <c r="E30" i="5"/>
  <c r="D30" i="5"/>
  <c r="C30" i="5"/>
  <c r="N29" i="5"/>
  <c r="G29" i="5"/>
  <c r="O29" i="5" s="1"/>
  <c r="N28" i="5"/>
  <c r="G28" i="5"/>
  <c r="O28" i="5" s="1"/>
  <c r="U28" i="5" s="1"/>
  <c r="N27" i="5"/>
  <c r="N26" i="5"/>
  <c r="G26" i="5"/>
  <c r="N25" i="5"/>
  <c r="G25" i="5"/>
  <c r="R24" i="5"/>
  <c r="P24" i="5"/>
  <c r="M24" i="5"/>
  <c r="L24" i="5"/>
  <c r="K24" i="5"/>
  <c r="J24" i="5"/>
  <c r="I24" i="5"/>
  <c r="H24" i="5"/>
  <c r="F24" i="5"/>
  <c r="E24" i="5"/>
  <c r="D24" i="5"/>
  <c r="C24" i="5"/>
  <c r="N23" i="5"/>
  <c r="G23" i="5"/>
  <c r="N22" i="5"/>
  <c r="G22" i="5"/>
  <c r="O22" i="5" s="1"/>
  <c r="U22" i="5" s="1"/>
  <c r="N21" i="5"/>
  <c r="G21" i="5"/>
  <c r="N20" i="5"/>
  <c r="G20" i="5"/>
  <c r="N19" i="5"/>
  <c r="G19" i="5"/>
  <c r="N18" i="5"/>
  <c r="G18" i="5"/>
  <c r="O18" i="5" s="1"/>
  <c r="U18" i="5" s="1"/>
  <c r="N17" i="5"/>
  <c r="G17" i="5"/>
  <c r="N16" i="5"/>
  <c r="G16" i="5"/>
  <c r="N15" i="5"/>
  <c r="G15" i="5"/>
  <c r="N14" i="5"/>
  <c r="G14" i="5"/>
  <c r="O14" i="5" s="1"/>
  <c r="U14" i="5" s="1"/>
  <c r="N13" i="5"/>
  <c r="G13" i="5"/>
  <c r="N12" i="5"/>
  <c r="N11" i="5" s="1"/>
  <c r="G12" i="5"/>
  <c r="T11" i="5"/>
  <c r="S11" i="5"/>
  <c r="R11" i="5"/>
  <c r="Q11" i="5"/>
  <c r="P11" i="5"/>
  <c r="M11" i="5"/>
  <c r="L11" i="5"/>
  <c r="K11" i="5"/>
  <c r="K55" i="5" s="1"/>
  <c r="J11" i="5"/>
  <c r="I11" i="5"/>
  <c r="H11" i="5"/>
  <c r="F11" i="5"/>
  <c r="E11" i="5"/>
  <c r="D11" i="5"/>
  <c r="C11" i="5"/>
  <c r="C55" i="5" s="1"/>
  <c r="O13" i="5" l="1"/>
  <c r="U13" i="5" s="1"/>
  <c r="O17" i="5"/>
  <c r="U17" i="5" s="1"/>
  <c r="N30" i="5"/>
  <c r="O49" i="5"/>
  <c r="U49" i="5" s="1"/>
  <c r="O51" i="5"/>
  <c r="K91" i="5"/>
  <c r="H55" i="5"/>
  <c r="O34" i="5"/>
  <c r="U34" i="5" s="1"/>
  <c r="N45" i="5"/>
  <c r="G50" i="5"/>
  <c r="C91" i="5"/>
  <c r="C93" i="5" s="1"/>
  <c r="O36" i="5"/>
  <c r="N24" i="5"/>
  <c r="O48" i="5"/>
  <c r="U48" i="5" s="1"/>
  <c r="J55" i="5"/>
  <c r="O15" i="5"/>
  <c r="U15" i="5" s="1"/>
  <c r="O19" i="5"/>
  <c r="U19" i="5" s="1"/>
  <c r="O23" i="5"/>
  <c r="U23" i="5" s="1"/>
  <c r="O52" i="5"/>
  <c r="U52" i="5" s="1"/>
  <c r="D91" i="5"/>
  <c r="E91" i="5"/>
  <c r="N91" i="5"/>
  <c r="I55" i="5"/>
  <c r="I93" i="5" s="1"/>
  <c r="F91" i="5"/>
  <c r="M91" i="5"/>
  <c r="L55" i="5"/>
  <c r="O12" i="5"/>
  <c r="U12" i="5" s="1"/>
  <c r="O16" i="5"/>
  <c r="U16" i="5" s="1"/>
  <c r="O20" i="5"/>
  <c r="U20" i="5" s="1"/>
  <c r="G24" i="5"/>
  <c r="P91" i="5"/>
  <c r="Q91" i="5"/>
  <c r="L91" i="5"/>
  <c r="D55" i="5"/>
  <c r="G30" i="5"/>
  <c r="H91" i="5"/>
  <c r="I91" i="5"/>
  <c r="R91" i="5"/>
  <c r="M55" i="5"/>
  <c r="M93" i="5" s="1"/>
  <c r="O21" i="5"/>
  <c r="U21" i="5" s="1"/>
  <c r="O26" i="5"/>
  <c r="U26" i="5" s="1"/>
  <c r="N35" i="5"/>
  <c r="N39" i="5"/>
  <c r="G42" i="5"/>
  <c r="O54" i="5"/>
  <c r="U54" i="5" s="1"/>
  <c r="J91" i="5"/>
  <c r="R55" i="5"/>
  <c r="E55" i="5"/>
  <c r="F55" i="5"/>
  <c r="F93" i="5" s="1"/>
  <c r="P55" i="5"/>
  <c r="O32" i="5"/>
  <c r="U32" i="5" s="1"/>
  <c r="O37" i="5"/>
  <c r="U37" i="5" s="1"/>
  <c r="G45" i="5"/>
  <c r="T91" i="5"/>
  <c r="S91" i="5"/>
  <c r="O70" i="5"/>
  <c r="U71" i="5"/>
  <c r="U70" i="5" s="1"/>
  <c r="D93" i="5"/>
  <c r="U43" i="5"/>
  <c r="U42" i="5" s="1"/>
  <c r="O42" i="5"/>
  <c r="U51" i="5"/>
  <c r="O86" i="5"/>
  <c r="U87" i="5"/>
  <c r="U86" i="5" s="1"/>
  <c r="U82" i="5"/>
  <c r="U81" i="5" s="1"/>
  <c r="O81" i="5"/>
  <c r="O78" i="5"/>
  <c r="U79" i="5"/>
  <c r="U78" i="5" s="1"/>
  <c r="K93" i="5"/>
  <c r="U36" i="5"/>
  <c r="U35" i="5" s="1"/>
  <c r="U74" i="5"/>
  <c r="U73" i="5" s="1"/>
  <c r="O73" i="5"/>
  <c r="U39" i="5"/>
  <c r="U58" i="5"/>
  <c r="U57" i="5" s="1"/>
  <c r="O57" i="5"/>
  <c r="O25" i="5"/>
  <c r="O31" i="5"/>
  <c r="O46" i="5"/>
  <c r="G57" i="5"/>
  <c r="G73" i="5"/>
  <c r="G81" i="5"/>
  <c r="G11" i="5"/>
  <c r="O39" i="5"/>
  <c r="N50" i="5"/>
  <c r="N55" i="5" s="1"/>
  <c r="N93" i="5" s="1"/>
  <c r="G70" i="5"/>
  <c r="G78" i="5"/>
  <c r="G86" i="5"/>
  <c r="A2" i="2"/>
  <c r="C2" i="2" s="1"/>
  <c r="E229" i="3"/>
  <c r="D229" i="3"/>
  <c r="E226" i="3"/>
  <c r="D226" i="3"/>
  <c r="E219" i="3"/>
  <c r="D219" i="3"/>
  <c r="E210" i="3"/>
  <c r="D210" i="3"/>
  <c r="E196" i="3"/>
  <c r="D196" i="3"/>
  <c r="E193" i="3"/>
  <c r="D193" i="3"/>
  <c r="E181" i="3"/>
  <c r="D181" i="3"/>
  <c r="E172" i="3"/>
  <c r="D172" i="3"/>
  <c r="E168" i="3"/>
  <c r="D168" i="3"/>
  <c r="E165" i="3"/>
  <c r="D165" i="3"/>
  <c r="E162" i="3"/>
  <c r="D162" i="3"/>
  <c r="E156" i="3"/>
  <c r="D156" i="3"/>
  <c r="E146" i="3"/>
  <c r="D146" i="3"/>
  <c r="E137" i="3"/>
  <c r="D137" i="3"/>
  <c r="E131" i="3"/>
  <c r="D131" i="3"/>
  <c r="E123" i="3"/>
  <c r="D123" i="3"/>
  <c r="E119" i="3"/>
  <c r="D119" i="3"/>
  <c r="E113" i="3"/>
  <c r="D113" i="3"/>
  <c r="E110" i="3"/>
  <c r="D110" i="3"/>
  <c r="E103" i="3"/>
  <c r="D103" i="3"/>
  <c r="E94" i="3"/>
  <c r="D94" i="3"/>
  <c r="E82" i="3"/>
  <c r="D82" i="3"/>
  <c r="E78" i="3"/>
  <c r="D78" i="3"/>
  <c r="E75" i="3"/>
  <c r="D75" i="3"/>
  <c r="E61" i="3"/>
  <c r="D61" i="3"/>
  <c r="E57" i="3"/>
  <c r="D57" i="3"/>
  <c r="E54" i="3"/>
  <c r="D54" i="3"/>
  <c r="E51" i="3"/>
  <c r="D51" i="3"/>
  <c r="E40" i="3"/>
  <c r="D40" i="3"/>
  <c r="E33" i="3"/>
  <c r="D33" i="3"/>
  <c r="E26" i="3"/>
  <c r="D26" i="3"/>
  <c r="E22" i="3"/>
  <c r="D22" i="3"/>
  <c r="E15" i="3"/>
  <c r="D15" i="3"/>
  <c r="E10" i="3"/>
  <c r="D10" i="3"/>
  <c r="E176" i="1"/>
  <c r="D176" i="1"/>
  <c r="E173" i="1"/>
  <c r="D173" i="1"/>
  <c r="D169" i="1"/>
  <c r="E164" i="1"/>
  <c r="D164" i="1"/>
  <c r="E161" i="1"/>
  <c r="D161" i="1"/>
  <c r="E158" i="1"/>
  <c r="D158" i="1"/>
  <c r="E155" i="1"/>
  <c r="D155" i="1"/>
  <c r="E146" i="1"/>
  <c r="D146" i="1"/>
  <c r="E143" i="1"/>
  <c r="D143" i="1"/>
  <c r="E140" i="1"/>
  <c r="D140" i="1"/>
  <c r="E136" i="1"/>
  <c r="D136" i="1"/>
  <c r="E128" i="1"/>
  <c r="D128" i="1"/>
  <c r="E121" i="1"/>
  <c r="D121" i="1"/>
  <c r="E118" i="1"/>
  <c r="D118" i="1"/>
  <c r="E112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E93" i="5" l="1"/>
  <c r="U11" i="5"/>
  <c r="E133" i="3"/>
  <c r="J93" i="5"/>
  <c r="R93" i="5"/>
  <c r="H93" i="5"/>
  <c r="D133" i="3"/>
  <c r="O35" i="5"/>
  <c r="P93" i="5"/>
  <c r="O91" i="5"/>
  <c r="G91" i="5"/>
  <c r="U50" i="5"/>
  <c r="O50" i="5"/>
  <c r="O11" i="5"/>
  <c r="L93" i="5"/>
  <c r="G55" i="5"/>
  <c r="H9" i="2"/>
  <c r="H10" i="2"/>
  <c r="C7" i="6"/>
  <c r="H8" i="2"/>
  <c r="U91" i="5"/>
  <c r="E233" i="3"/>
  <c r="D233" i="3"/>
  <c r="D125" i="1"/>
  <c r="E90" i="1"/>
  <c r="E125" i="1"/>
  <c r="D47" i="1"/>
  <c r="D150" i="1"/>
  <c r="D181" i="1"/>
  <c r="D90" i="1"/>
  <c r="E47" i="1"/>
  <c r="E150" i="1"/>
  <c r="O24" i="5"/>
  <c r="U25" i="5"/>
  <c r="O45" i="5"/>
  <c r="U46" i="5"/>
  <c r="U45" i="5" s="1"/>
  <c r="O30" i="5"/>
  <c r="U31" i="5"/>
  <c r="U30" i="5" s="1"/>
  <c r="H16" i="2"/>
  <c r="H12" i="2"/>
  <c r="H4" i="2"/>
  <c r="AA41" i="6"/>
  <c r="W41" i="6"/>
  <c r="S41" i="6"/>
  <c r="O41" i="6"/>
  <c r="K41" i="6"/>
  <c r="G41" i="6"/>
  <c r="C41" i="6"/>
  <c r="AB7" i="6"/>
  <c r="X7" i="6"/>
  <c r="T7" i="6"/>
  <c r="P7" i="6"/>
  <c r="L7" i="6"/>
  <c r="H7" i="6"/>
  <c r="D7" i="6"/>
  <c r="E6" i="3"/>
  <c r="U41" i="6"/>
  <c r="E41" i="6"/>
  <c r="Z7" i="6"/>
  <c r="R7" i="6"/>
  <c r="J7" i="6"/>
  <c r="H15" i="2"/>
  <c r="H11" i="2"/>
  <c r="H7" i="2"/>
  <c r="H3" i="2"/>
  <c r="Z41" i="6"/>
  <c r="V41" i="6"/>
  <c r="R41" i="6"/>
  <c r="N41" i="6"/>
  <c r="J41" i="6"/>
  <c r="F41" i="6"/>
  <c r="B41" i="6"/>
  <c r="AA7" i="6"/>
  <c r="W7" i="6"/>
  <c r="S7" i="6"/>
  <c r="O7" i="6"/>
  <c r="K7" i="6"/>
  <c r="G7" i="6"/>
  <c r="D6" i="3"/>
  <c r="AC41" i="6"/>
  <c r="Y41" i="6"/>
  <c r="Q41" i="6"/>
  <c r="I41" i="6"/>
  <c r="V7" i="6"/>
  <c r="N7" i="6"/>
  <c r="B7" i="6"/>
  <c r="E6" i="1"/>
  <c r="H14" i="2"/>
  <c r="H6" i="2"/>
  <c r="H2" i="2"/>
  <c r="H13" i="2"/>
  <c r="H5" i="2"/>
  <c r="H1" i="2"/>
  <c r="AB41" i="6"/>
  <c r="X41" i="6"/>
  <c r="T41" i="6"/>
  <c r="P41" i="6"/>
  <c r="L41" i="6"/>
  <c r="H41" i="6"/>
  <c r="D41" i="6"/>
  <c r="AC7" i="6"/>
  <c r="Y7" i="6"/>
  <c r="U7" i="6"/>
  <c r="Q7" i="6"/>
  <c r="M7" i="6"/>
  <c r="I7" i="6"/>
  <c r="E7" i="6"/>
  <c r="D6" i="1"/>
  <c r="M41" i="6"/>
  <c r="F7" i="6"/>
  <c r="D2" i="2"/>
  <c r="B2" i="2"/>
  <c r="U1" i="2" s="1"/>
  <c r="A3" i="3" l="1"/>
  <c r="D151" i="1"/>
  <c r="D182" i="1" s="1"/>
  <c r="O55" i="5"/>
  <c r="O93" i="5" s="1"/>
  <c r="G93" i="5"/>
  <c r="E234" i="3"/>
  <c r="D234" i="3"/>
  <c r="D235" i="3" s="1"/>
  <c r="E91" i="1"/>
  <c r="D91" i="1"/>
  <c r="E151" i="1"/>
  <c r="A3" i="1"/>
  <c r="A4" i="6"/>
  <c r="T1" i="2"/>
  <c r="P1" i="2"/>
  <c r="S1" i="2"/>
  <c r="O1" i="2"/>
  <c r="R1" i="2"/>
  <c r="Q1" i="2"/>
  <c r="A4" i="5" l="1"/>
  <c r="E169" i="1"/>
  <c r="E181" i="1" s="1"/>
  <c r="E182" i="1" s="1"/>
  <c r="E183" i="1" s="1"/>
  <c r="D183" i="1"/>
  <c r="N1" i="2"/>
  <c r="E235" i="3" l="1"/>
  <c r="A1" i="1"/>
  <c r="A2" i="5"/>
  <c r="A2" i="6"/>
  <c r="A1" i="3"/>
  <c r="A34" i="6"/>
  <c r="U29" i="5"/>
  <c r="U24" i="5" s="1"/>
  <c r="U55" i="5" s="1"/>
  <c r="U93" i="5" s="1"/>
  <c r="S29" i="5"/>
  <c r="S24" i="5" s="1"/>
  <c r="S55" i="5" s="1"/>
  <c r="S93" i="5" s="1"/>
  <c r="T29" i="5"/>
  <c r="T24" i="5"/>
  <c r="T55" i="5" s="1"/>
  <c r="T93" i="5" s="1"/>
  <c r="Q55" i="5"/>
  <c r="Q93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<sst xmlns="http://schemas.openxmlformats.org/spreadsheetml/2006/main" count="2148" uniqueCount="1711">
  <si>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</si>
  <si>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</si>
  <si>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</si>
  <si>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</si>
  <si>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</si>
  <si>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</si>
  <si>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</si>
  <si>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</si>
  <si>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</si>
  <si>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</si>
  <si>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</si>
  <si>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</si>
  <si>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</si>
  <si>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</si>
  <si>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</si>
  <si>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</si>
  <si>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</si>
  <si>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</si>
  <si>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</si>
  <si>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</si>
  <si>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</si>
  <si>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</si>
  <si>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</si>
  <si>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</si>
  <si>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</si>
  <si>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</si>
  <si>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</si>
  <si>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</si>
  <si>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</si>
  <si>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</si>
  <si>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</si>
  <si>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</si>
  <si>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</si>
  <si>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</si>
  <si>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</si>
  <si>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</si>
  <si>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</si>
  <si>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</si>
  <si>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</si>
  <si>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</si>
  <si>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</si>
  <si>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</si>
  <si>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</si>
  <si>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</si>
  <si>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</si>
  <si>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</si>
  <si>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</si>
  <si>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</si>
  <si>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</si>
  <si>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</si>
  <si>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</si>
  <si>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</si>
  <si>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</si>
  <si>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</si>
  <si>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</si>
  <si>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</si>
  <si>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</si>
  <si>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</si>
  <si>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</si>
  <si>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</si>
  <si>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</si>
  <si>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</si>
  <si>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</si>
  <si>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</si>
  <si>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</si>
  <si>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</si>
  <si>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</si>
  <si>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</si>
  <si>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</si>
  <si>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</si>
  <si>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</si>
  <si>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</si>
  <si>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</si>
  <si>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</si>
  <si>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</si>
  <si>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</si>
  <si>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</si>
  <si>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</si>
  <si>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</si>
  <si>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</si>
  <si>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</si>
  <si>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</si>
  <si>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</si>
  <si>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</si>
  <si>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</si>
  <si>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</si>
  <si>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</si>
  <si>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</si>
  <si>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</si>
  <si>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</si>
  <si>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</si>
  <si>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</si>
  <si>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</si>
  <si>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</si>
  <si>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</si>
  <si>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</si>
  <si>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</si>
  <si>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</si>
  <si>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</si>
  <si>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</si>
  <si>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</si>
  <si>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</si>
  <si>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</si>
  <si>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</si>
  <si>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</si>
  <si>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</si>
  <si>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</si>
  <si>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</si>
  <si>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</si>
  <si>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</si>
  <si>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</si>
  <si>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</si>
  <si>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</si>
  <si>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</si>
  <si>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</si>
  <si>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</si>
  <si>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</si>
  <si>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</si>
  <si>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</si>
  <si>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</si>
  <si>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</si>
  <si>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</si>
  <si>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</si>
  <si>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</si>
  <si>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</si>
  <si>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</si>
  <si>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</si>
  <si>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</si>
  <si>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</si>
  <si>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</si>
  <si>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</si>
  <si>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</si>
  <si>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</si>
  <si>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</si>
  <si>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</si>
  <si>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</si>
  <si>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</si>
  <si>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</si>
  <si>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</si>
  <si>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</si>
  <si>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</si>
  <si>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</si>
  <si>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</si>
  <si>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</si>
  <si>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</si>
  <si>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</si>
  <si>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</si>
  <si>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</si>
  <si>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</si>
  <si>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</si>
  <si>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</si>
  <si>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</si>
  <si>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</si>
  <si>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</si>
  <si>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</si>
  <si>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</si>
  <si>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</si>
  <si>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</si>
  <si>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</si>
  <si>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</si>
  <si>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</si>
  <si>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</si>
  <si>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</si>
  <si>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</si>
  <si>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</si>
  <si>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</si>
  <si>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</si>
  <si>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</si>
  <si>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</si>
  <si>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</si>
  <si>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</si>
  <si>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</si>
  <si>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</si>
  <si>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</si>
  <si>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</si>
  <si>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</si>
  <si>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</si>
  <si>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</si>
  <si>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</si>
  <si>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</si>
  <si>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</si>
  <si>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</si>
  <si>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</si>
  <si>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</si>
  <si>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</si>
  <si>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</si>
  <si>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</si>
  <si>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</si>
  <si>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</si>
  <si>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</si>
  <si>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</si>
  <si>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</si>
  <si>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</si>
  <si>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</si>
  <si>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</si>
  <si>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</si>
  <si>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</si>
  <si>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</si>
  <si>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</si>
  <si>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</si>
  <si>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</si>
  <si>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</si>
  <si>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</si>
  <si>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</si>
  <si>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</si>
  <si>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</si>
  <si>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</si>
  <si>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</si>
  <si>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</si>
  <si>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</si>
  <si>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</si>
  <si>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</si>
  <si>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</si>
  <si>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</si>
  <si>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</si>
  <si>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</si>
  <si>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</si>
  <si>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</si>
  <si>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</si>
  <si>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</si>
  <si>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</si>
  <si>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</si>
  <si>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</si>
  <si>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</si>
  <si>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</si>
  <si>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</si>
  <si>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</si>
  <si>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</si>
  <si>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</si>
  <si>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</si>
  <si>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</si>
  <si>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</si>
  <si>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</si>
  <si>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</si>
  <si>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</si>
  <si>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</si>
  <si>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</si>
  <si>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</si>
  <si>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</si>
  <si>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</si>
  <si>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</si>
  <si>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</si>
  <si>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</si>
  <si>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</si>
  <si>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</si>
  <si>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</si>
  <si>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</si>
  <si>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</si>
  <si>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</si>
  <si>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</si>
  <si>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</si>
  <si>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</si>
  <si>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</si>
  <si>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</si>
  <si>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</si>
  <si>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</si>
  <si>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</si>
  <si>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</si>
  <si>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</si>
  <si>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</si>
  <si>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</si>
  <si>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</si>
  <si>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</si>
  <si>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</si>
  <si>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</si>
  <si>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</si>
  <si>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</si>
  <si>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</si>
  <si>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</si>
  <si>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</si>
  <si>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</si>
  <si>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</si>
  <si>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</si>
  <si>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</si>
  <si>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</si>
  <si>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</si>
  <si>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</si>
  <si>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</si>
  <si>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</si>
  <si>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</si>
  <si>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</si>
  <si>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</si>
  <si>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</si>
  <si>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</si>
  <si>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</si>
  <si>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</si>
  <si>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</si>
  <si>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</si>
  <si>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</si>
  <si>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</si>
  <si>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</si>
  <si>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</si>
  <si>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</si>
  <si>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</si>
  <si>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</si>
  <si>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</si>
  <si>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</si>
  <si>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</si>
  <si>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</si>
  <si>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</si>
  <si>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</si>
  <si>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</si>
  <si>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</si>
  <si>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</si>
  <si>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</si>
  <si>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</si>
  <si>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</si>
  <si>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</si>
  <si>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</si>
  <si>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</si>
  <si>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</si>
  <si>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</si>
  <si>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</si>
  <si>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</si>
  <si>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</si>
  <si>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</si>
  <si>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</si>
  <si>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</si>
  <si>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</si>
  <si>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</si>
  <si>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</si>
  <si>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</si>
  <si>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</si>
  <si>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</si>
  <si>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</si>
  <si>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</si>
  <si>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</si>
  <si>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</si>
  <si>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</si>
  <si>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</si>
  <si>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</si>
  <si>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</si>
  <si>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</si>
  <si>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</si>
  <si>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</si>
  <si>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</si>
  <si>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</si>
  <si>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</si>
  <si>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</si>
  <si>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</si>
  <si>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</si>
  <si>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</si>
  <si>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</si>
  <si>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</si>
  <si>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</si>
  <si>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</si>
  <si>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</si>
  <si>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</si>
  <si>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</si>
  <si>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</si>
  <si>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</si>
  <si>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</si>
  <si>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</si>
  <si>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</si>
  <si>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</si>
  <si>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</si>
  <si>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</si>
  <si>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</si>
  <si>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</si>
  <si>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</si>
  <si>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</si>
  <si>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</si>
  <si>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</si>
  <si>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</si>
  <si>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</si>
  <si>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</si>
  <si>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</si>
  <si>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</si>
  <si>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</si>
  <si>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</si>
  <si>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</si>
  <si>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</si>
  <si>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</si>
  <si>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</si>
  <si>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</si>
  <si>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</si>
  <si>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</si>
  <si>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</si>
  <si>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</si>
  <si>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</si>
  <si>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</si>
  <si>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</si>
  <si>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</si>
  <si>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</si>
  <si>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</si>
  <si>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</si>
  <si>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</si>
  <si>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</si>
  <si>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</si>
  <si>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</si>
  <si>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</si>
  <si>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</si>
  <si>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</si>
  <si>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</si>
  <si>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</si>
  <si>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</si>
  <si>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</si>
  <si>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</si>
  <si>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</si>
  <si>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</si>
  <si>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</si>
  <si>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</si>
  <si>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</si>
  <si>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</si>
  <si>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</si>
  <si>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</si>
  <si>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</si>
  <si>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</si>
  <si>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</si>
  <si>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</si>
  <si>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</si>
  <si>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</si>
  <si>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</si>
  <si>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</si>
  <si>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</si>
  <si>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</si>
  <si>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</si>
  <si>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</si>
  <si>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</si>
  <si>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</si>
  <si>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</si>
  <si>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</si>
  <si>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</si>
  <si>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</si>
  <si>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</si>
  <si>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</si>
  <si>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</si>
  <si>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</si>
  <si>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</si>
  <si>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</si>
  <si>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</si>
  <si>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</si>
  <si>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</si>
  <si>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</si>
  <si>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</si>
  <si>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</si>
  <si>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</si>
  <si>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</si>
  <si>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</si>
  <si>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</si>
  <si>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</si>
  <si>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</si>
  <si>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</si>
  <si>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</si>
  <si>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</si>
  <si>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</si>
  <si>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</si>
  <si>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</si>
  <si>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</si>
  <si>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</si>
  <si>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</si>
  <si>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</si>
  <si>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</si>
  <si>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</si>
  <si>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</si>
  <si>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</si>
  <si>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</si>
  <si>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</si>
  <si>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</si>
  <si>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</si>
  <si>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</si>
  <si>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</si>
  <si>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</si>
  <si>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</si>
  <si>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</si>
  <si>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</si>
  <si>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</si>
  <si>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</si>
  <si>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</si>
  <si>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</si>
  <si>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</si>
  <si>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</si>
  <si>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</si>
  <si>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</si>
  <si>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</si>
  <si>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</si>
  <si>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</si>
  <si>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</si>
  <si>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</si>
  <si>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</si>
  <si>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</si>
  <si>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</si>
  <si>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</si>
  <si>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</si>
  <si>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</si>
  <si>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</si>
  <si>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</si>
  <si>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</si>
  <si>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</si>
  <si>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</si>
  <si>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</si>
  <si>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</si>
  <si>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</si>
  <si>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</si>
  <si>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</si>
  <si>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</si>
  <si>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</si>
  <si>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</si>
  <si>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</si>
  <si>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</si>
  <si>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</si>
  <si>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</si>
  <si>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</si>
  <si>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</si>
  <si>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</si>
  <si>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</si>
  <si>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</si>
  <si>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</si>
  <si>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</si>
  <si>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</si>
  <si>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</si>
  <si>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</si>
  <si>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</si>
  <si>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</si>
  <si>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</si>
  <si>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</si>
  <si>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</si>
  <si>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</si>
  <si>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</si>
  <si>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</si>
  <si>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</si>
  <si>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</si>
  <si>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</si>
  <si>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</si>
  <si>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</si>
  <si>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</si>
  <si>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</si>
  <si>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</si>
  <si>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</si>
  <si>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</si>
  <si>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</si>
  <si>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</si>
  <si>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</si>
  <si>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</si>
  <si>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</si>
  <si>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</si>
  <si>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</si>
  <si>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</si>
  <si>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</si>
  <si>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</si>
  <si>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</si>
  <si>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</si>
  <si>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</si>
  <si>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</si>
  <si>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</si>
  <si>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</si>
  <si>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</si>
  <si>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</si>
  <si>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</si>
  <si>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</si>
  <si>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</si>
  <si>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</si>
  <si>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</si>
  <si>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</si>
  <si>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</si>
  <si>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</si>
  <si>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</si>
  <si>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</si>
  <si>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</si>
  <si>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</si>
  <si>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</si>
  <si>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</si>
  <si>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</si>
  <si>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</si>
  <si>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</si>
  <si>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</si>
  <si>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</si>
  <si>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</si>
  <si>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</si>
  <si>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</si>
  <si>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</si>
  <si>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</si>
  <si>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</si>
  <si>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</si>
  <si>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</si>
  <si>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</si>
  <si>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</si>
  <si>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</si>
  <si>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</si>
  <si>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</si>
  <si>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</si>
  <si>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</si>
  <si>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</si>
  <si>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</si>
  <si>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</si>
  <si>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</si>
  <si>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</si>
  <si>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</si>
  <si>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</si>
  <si>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</si>
  <si>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</si>
  <si>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</si>
  <si>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</si>
  <si>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</si>
  <si>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</si>
  <si>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</si>
  <si>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</si>
  <si>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</si>
  <si>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</si>
  <si>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</si>
  <si>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</si>
  <si>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</si>
  <si>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</si>
  <si>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</si>
  <si>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</si>
  <si>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</si>
  <si>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</si>
  <si>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</si>
  <si>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</si>
  <si>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</si>
  <si>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</si>
  <si>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</si>
  <si>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</si>
  <si>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</si>
  <si>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</si>
  <si>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</si>
  <si>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</si>
  <si>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</si>
  <si>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</si>
  <si>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</si>
  <si>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</si>
  <si>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</si>
  <si>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</si>
  <si>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</si>
  <si>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</si>
  <si>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</si>
  <si>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</si>
  <si>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</si>
  <si>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</si>
  <si>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</si>
  <si>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</si>
  <si>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</si>
  <si>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</si>
  <si>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</si>
  <si>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</si>
  <si>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</si>
  <si>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</si>
  <si>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</si>
  <si>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</si>
  <si>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</si>
  <si>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</si>
  <si>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</si>
  <si>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</si>
  <si>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</si>
  <si>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</si>
  <si>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</si>
  <si>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</si>
  <si>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</si>
  <si>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</si>
  <si>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</si>
  <si>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</si>
  <si>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</si>
  <si>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</si>
  <si>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</si>
  <si>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</si>
  <si>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</si>
  <si>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</si>
  <si>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</si>
  <si>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</si>
  <si>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</si>
  <si>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</si>
  <si>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</si>
  <si>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</si>
  <si>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</si>
  <si>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</si>
  <si>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</si>
  <si>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</si>
  <si>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</si>
  <si>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</si>
  <si>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</si>
  <si>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</si>
  <si>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</si>
  <si>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</si>
  <si>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</si>
  <si>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</si>
  <si>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</si>
  <si>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</si>
  <si>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</si>
  <si>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</si>
  <si>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</si>
  <si>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</si>
  <si>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</si>
  <si>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</si>
  <si>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</si>
  <si>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</si>
  <si>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</si>
  <si>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</si>
  <si>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</si>
  <si>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</si>
  <si>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</si>
  <si>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</si>
  <si>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</si>
  <si>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</si>
  <si>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</si>
  <si>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</si>
  <si>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</si>
  <si>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</si>
  <si>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</si>
  <si>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</si>
  <si>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</si>
  <si>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</si>
  <si>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</si>
  <si>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</si>
  <si>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</si>
  <si>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</si>
  <si>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</si>
  <si>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</si>
  <si>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</si>
  <si>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</si>
  <si>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</si>
  <si>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</si>
  <si>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</si>
  <si>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</si>
  <si>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</si>
  <si>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</si>
  <si>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</si>
  <si>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</si>
  <si>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</si>
  <si>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</si>
  <si>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</si>
  <si>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</si>
  <si>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</si>
  <si>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</si>
  <si>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</si>
  <si>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</si>
  <si>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</si>
  <si>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</si>
  <si>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</si>
  <si>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</si>
  <si>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</si>
  <si>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</si>
  <si>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</si>
  <si>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</si>
  <si>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</si>
  <si>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</si>
  <si>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</si>
  <si>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</si>
  <si>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</si>
  <si>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</si>
  <si>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</si>
  <si>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</si>
  <si>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</si>
  <si>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</si>
  <si>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</si>
  <si>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</si>
  <si>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</si>
  <si>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</si>
  <si>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</si>
  <si>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</si>
  <si>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</si>
  <si>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</si>
  <si>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</si>
  <si>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</si>
  <si>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</si>
  <si>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</si>
  <si>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</si>
  <si>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</si>
  <si>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</si>
  <si>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</si>
  <si>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</si>
  <si>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</si>
  <si>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</si>
  <si>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</si>
  <si>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</si>
  <si>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</si>
  <si>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</si>
  <si>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</si>
  <si>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</si>
  <si>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</si>
  <si>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</si>
  <si>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</si>
  <si>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</si>
  <si>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</si>
  <si>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</si>
  <si>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</si>
  <si>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</si>
  <si>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</si>
  <si>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</si>
  <si>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</si>
  <si>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</si>
  <si>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</si>
  <si>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</si>
  <si>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</si>
  <si>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</si>
  <si>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</si>
  <si>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</si>
  <si>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</si>
  <si>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</si>
  <si>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</si>
  <si>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</si>
  <si>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</si>
  <si>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</si>
  <si>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</si>
  <si>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</si>
  <si>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</si>
  <si>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</si>
  <si>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</si>
  <si>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</si>
  <si>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</si>
  <si>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</si>
  <si>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</si>
  <si>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</si>
  <si>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</si>
  <si>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</si>
  <si>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</si>
  <si>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</si>
  <si>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</si>
  <si>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</si>
  <si>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</si>
  <si>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</si>
  <si>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</si>
  <si>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</si>
  <si>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</si>
  <si>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</si>
  <si>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</si>
  <si>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</si>
  <si>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</si>
  <si>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</si>
  <si>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</si>
  <si>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</si>
  <si>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</si>
  <si>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</si>
  <si>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</si>
  <si>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</si>
  <si>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</si>
  <si>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</si>
  <si>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</si>
  <si>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</si>
  <si>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</si>
  <si>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</si>
  <si>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</si>
  <si>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</si>
  <si>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</si>
  <si>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</si>
  <si>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</si>
  <si>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</si>
  <si>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</si>
  <si>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</si>
  <si>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</si>
  <si>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</si>
  <si>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</si>
  <si>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</si>
  <si>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</si>
  <si>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</si>
  <si>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</si>
  <si>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</si>
  <si>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</si>
  <si>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</si>
  <si>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</si>
  <si>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</si>
  <si>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</si>
  <si>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</si>
  <si>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</si>
  <si>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</si>
  <si>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</si>
  <si>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</si>
  <si>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</si>
  <si>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</si>
  <si>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</si>
  <si>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</si>
  <si>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</si>
  <si>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</si>
  <si>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</si>
  <si>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</si>
  <si>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</si>
  <si>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</si>
  <si>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</si>
  <si>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</si>
  <si>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</si>
  <si>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</si>
  <si>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</si>
  <si>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</si>
  <si>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</si>
  <si>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</si>
  <si>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</si>
  <si>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</si>
  <si>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</si>
  <si>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</si>
  <si>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</si>
  <si>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</si>
  <si>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</si>
  <si>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</si>
  <si>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</si>
  <si>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</si>
  <si>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</si>
  <si>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</si>
  <si>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</si>
  <si>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</si>
  <si>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</si>
  <si>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</si>
  <si>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</si>
  <si>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</si>
  <si>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</si>
  <si>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</si>
  <si>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</si>
  <si>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</si>
  <si>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</si>
  <si>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</si>
  <si>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</si>
  <si>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</si>
  <si>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</si>
  <si>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</si>
  <si>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</si>
  <si>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</si>
  <si>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</si>
  <si>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</si>
  <si>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</si>
  <si>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</si>
  <si>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</si>
  <si>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</si>
  <si>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</si>
  <si>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</si>
  <si>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</si>
  <si>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</si>
  <si>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</si>
  <si>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- Al 31 de Diciembre de X -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</si>
  <si>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</si>
  <si>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</si>
  <si>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</si>
  <si>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</si>
  <si>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</si>
  <si>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</si>
  <si>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</si>
  <si>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</si>
  <si>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</si>
  <si>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</si>
  <si>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</si>
  <si>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</si>
  <si>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</si>
  <si>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</si>
  <si>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</si>
  <si>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</si>
  <si>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</si>
  <si>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</si>
  <si>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</si>
  <si>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</si>
  <si>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</si>
  <si>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(…..)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</si>
  <si>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</si>
  <si>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</si>
  <si>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</si>
  <si>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</si>
  <si>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</si>
  <si>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</si>
  <si>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</si>
  <si>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</si>
  <si>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</si>
  <si>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</si>
  <si>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</si>
  <si>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</si>
  <si>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</si>
  <si>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</si>
  <si>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</si>
  <si>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</si>
  <si>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</si>
  <si>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</si>
  <si>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</si>
  <si>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</si>
  <si>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</si>
  <si>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</si>
  <si>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</si>
  <si>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</si>
  <si>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</si>
  <si>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</si>
  <si>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</si>
  <si>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</si>
  <si>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</si>
  <si>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</si>
  <si>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</si>
  <si>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</si>
  <si>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</si>
  <si>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</si>
  <si>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</si>
  <si>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</si>
  <si>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</si>
  <si>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</si>
  <si>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</si>
  <si>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</si>
  <si>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</si>
  <si>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</si>
  <si>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</si>
  <si>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</si>
  <si>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</si>
  <si>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</si>
  <si>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</si>
  <si>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</si>
  <si>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</si>
  <si>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</si>
  <si>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</si>
  <si>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</si>
  <si>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</si>
  <si>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</si>
  <si>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</si>
  <si>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</si>
  <si>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</si>
  <si>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</si>
  <si>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</si>
  <si>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</si>
  <si>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</si>
  <si>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</si>
  <si>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</si>
  <si>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</si>
  <si>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</si>
  <si>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</si>
  <si>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</si>
  <si>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</si>
  <si>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</si>
  <si>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</si>
  <si>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</si>
  <si>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</si>
  <si>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</si>
  <si>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</si>
  <si>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</si>
  <si>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</si>
  <si>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</si>
  <si>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</si>
  <si>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</si>
  <si>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</si>
  <si>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</si>
  <si>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</si>
  <si>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</si>
  <si>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</si>
  <si>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</si>
  <si>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</si>
  <si>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</si>
  <si>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</si>
  <si>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</si>
  <si>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</si>
  <si>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</si>
  <si>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</si>
  <si>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</si>
  <si>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</si>
  <si>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</si>
  <si>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</si>
  <si>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</si>
  <si>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</si>
  <si>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</si>
  <si>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</si>
  <si>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</si>
  <si>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</si>
  <si>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</si>
  <si>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</si>
  <si>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</si>
  <si>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</si>
  <si>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</si>
  <si>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</si>
  <si>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</si>
  <si>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</si>
  <si>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</si>
  <si>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</si>
  <si>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Investigaciones Científicas y Tecnológicas (CONICIT) 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</si>
  <si>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</si>
  <si>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</si>
  <si>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</si>
  <si>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</si>
  <si>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</si>
  <si>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</si>
  <si>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Desarrollo Agrario (IDA)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</si>
  <si>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</si>
  <si>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</si>
  <si>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</si>
  <si>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</si>
  <si>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</si>
  <si>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</si>
  <si>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</si>
  <si>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</si>
  <si>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</si>
  <si>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</si>
  <si>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</si>
  <si>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</si>
  <si>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</si>
  <si>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</si>
  <si>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</si>
  <si>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</si>
  <si>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</si>
  <si>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</si>
  <si>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</si>
  <si>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</si>
  <si>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</si>
  <si>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</si>
  <si>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</si>
  <si>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</si>
  <si>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</si>
  <si>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</si>
  <si>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</si>
  <si>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</si>
  <si>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</si>
  <si>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</si>
  <si>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</si>
  <si>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</si>
  <si>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</si>
  <si>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</si>
  <si>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</si>
  <si>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</si>
  <si>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</si>
  <si>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</si>
  <si>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</si>
  <si>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</si>
  <si>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</si>
  <si>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</si>
  <si>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</si>
  <si>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</si>
  <si>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</si>
  <si>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</si>
  <si>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</si>
  <si>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</si>
  <si>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</si>
  <si>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</si>
  <si>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</si>
  <si>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</si>
  <si>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</si>
  <si>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</si>
  <si>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</si>
  <si>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</si>
  <si>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</si>
  <si>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</si>
  <si>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</si>
  <si>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</si>
  <si>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</si>
  <si>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</si>
  <si>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</si>
  <si>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</si>
  <si>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</si>
  <si>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</si>
  <si>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</si>
  <si>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</si>
  <si>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</si>
  <si>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</si>
  <si>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</si>
  <si>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</si>
  <si>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</si>
  <si>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</si>
  <si>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</si>
  <si>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</si>
  <si>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</si>
  <si>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</si>
  <si>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</si>
  <si>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</si>
  <si>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</si>
  <si>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</si>
  <si>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</si>
  <si>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</si>
  <si>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</si>
  <si>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</si>
  <si>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</si>
  <si>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</si>
  <si>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</si>
  <si>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</si>
  <si>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</si>
  <si>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</si>
  <si>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</si>
  <si>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</si>
  <si>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</si>
  <si>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</si>
  <si>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</si>
  <si>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</si>
  <si>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Municipalidad de Garabito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</si>
  <si>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</si>
  <si>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</si>
  <si>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</si>
  <si>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</si>
  <si>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</si>
  <si>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</si>
  <si>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</si>
  <si>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</si>
  <si>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</si>
  <si>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</si>
  <si>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</si>
  <si>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</si>
  <si>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</si>
  <si>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</si>
  <si>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</si>
  <si>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</si>
  <si>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</si>
  <si>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</si>
  <si>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</si>
  <si>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</si>
  <si>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</si>
  <si>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</si>
  <si>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</si>
  <si>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</si>
  <si>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</si>
  <si>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</si>
  <si>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</si>
  <si>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</si>
  <si>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</si>
  <si>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</si>
  <si>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</si>
  <si>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</si>
  <si>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</si>
  <si>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</si>
  <si>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</si>
  <si>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</si>
  <si>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</si>
  <si>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</si>
  <si>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</si>
  <si>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</si>
  <si>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</si>
  <si>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</si>
  <si>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</si>
  <si>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</si>
  <si>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</si>
  <si>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</si>
  <si>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</si>
  <si>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</si>
  <si>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</si>
  <si>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</si>
  <si>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</si>
  <si>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</si>
  <si>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</si>
  <si>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</si>
  <si>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</si>
  <si>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</si>
  <si>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</si>
  <si>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</si>
  <si>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</si>
  <si>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</si>
  <si>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</si>
  <si>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</si>
  <si>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</si>
  <si>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</si>
  <si>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</si>
  <si>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</si>
  <si>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</si>
  <si>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</si>
  <si>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</si>
  <si>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</si>
  <si>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</si>
  <si>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</si>
  <si>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</si>
  <si>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</si>
  <si>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</si>
  <si>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</si>
  <si>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</si>
  <si>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</si>
  <si>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</si>
  <si>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</si>
  <si>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</si>
  <si>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</si>
  <si>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</si>
  <si>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</si>
  <si>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</si>
  <si>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</si>
  <si>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</si>
  <si>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</si>
  <si>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</si>
  <si>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</si>
  <si>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</si>
  <si>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</si>
  <si>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</si>
  <si>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</si>
  <si>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</si>
  <si>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</si>
  <si>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</si>
  <si>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</si>
  <si>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</si>
  <si>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</si>
  <si>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</si>
  <si>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</si>
  <si>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</si>
  <si>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</si>
  <si>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</si>
  <si>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</si>
  <si>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</si>
  <si>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</si>
  <si>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</si>
  <si>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</si>
  <si>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</si>
  <si>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</si>
  <si>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</si>
  <si>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</si>
  <si>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</si>
  <si>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</si>
  <si>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</si>
  <si>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</si>
  <si>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</si>
  <si>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</si>
  <si>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</si>
  <si>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</si>
  <si>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</si>
  <si>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</si>
  <si>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</si>
  <si>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</si>
  <si>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</si>
  <si>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</si>
  <si>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</si>
  <si>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</si>
  <si>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</si>
  <si>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</si>
  <si>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</si>
  <si>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</si>
  <si>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</si>
  <si>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</si>
  <si>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</si>
  <si>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</si>
  <si>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</si>
  <si>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</si>
  <si>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</si>
  <si>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</si>
  <si>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</si>
  <si>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</si>
  <si>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</si>
  <si>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</si>
  <si>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</si>
  <si>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</si>
  <si>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</si>
  <si>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</si>
  <si>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</si>
  <si>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</si>
  <si>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</si>
  <si>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</si>
  <si>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</si>
  <si>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</si>
  <si>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</si>
  <si>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</si>
  <si>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</si>
  <si>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</si>
  <si>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</si>
  <si>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</si>
  <si>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</si>
  <si>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</si>
  <si>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</si>
  <si>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</si>
  <si>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</si>
  <si>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</si>
  <si>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</si>
  <si>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</si>
  <si>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</si>
  <si>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</si>
  <si>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</si>
  <si>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</si>
  <si>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</si>
  <si>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</si>
  <si>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</si>
  <si>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</si>
  <si>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</si>
  <si>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</si>
  <si>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</si>
  <si>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</si>
  <si>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</si>
  <si>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</si>
  <si>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</si>
  <si>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</si>
  <si>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</si>
  <si>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</si>
  <si>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</si>
  <si>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12851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</si>
  <si>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</si>
  <si>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</si>
  <si>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</si>
  <si>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</si>
  <si>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</si>
  <si>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</si>
  <si>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</si>
  <si>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</si>
  <si>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</si>
  <si>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</si>
  <si>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</si>
  <si>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</si>
  <si>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</si>
  <si>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</si>
  <si>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</si>
  <si>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</si>
  <si>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</si>
  <si>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</si>
  <si>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</si>
  <si>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</si>
  <si>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</si>
  <si>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14210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</si>
  <si>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</si>
  <si>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</si>
  <si>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</si>
  <si>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</si>
  <si>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</si>
  <si>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</si>
  <si>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</si>
  <si>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</si>
  <si>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</si>
  <si>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</si>
  <si>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</si>
  <si>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</si>
  <si>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</si>
  <si>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</si>
  <si>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</si>
  <si>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</si>
  <si>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</si>
  <si>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</si>
  <si>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</si>
  <si>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</si>
  <si>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</si>
  <si>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</si>
  <si>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</si>
  <si>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</si>
  <si>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</si>
  <si>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</si>
  <si>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</si>
  <si>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</si>
  <si>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</si>
  <si>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</si>
  <si>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</si>
  <si>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</si>
  <si>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</si>
  <si>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</si>
  <si>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</si>
  <si>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</si>
  <si>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</si>
  <si>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</si>
  <si>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</si>
  <si>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</si>
  <si>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</si>
  <si>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</si>
  <si>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</si>
  <si>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</si>
  <si>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</si>
  <si>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</si>
  <si>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</si>
  <si>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</si>
  <si>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</si>
  <si>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</si>
  <si>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</si>
  <si>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</si>
  <si>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</si>
  <si>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</si>
  <si>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</si>
  <si>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</si>
  <si>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</si>
  <si>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</si>
  <si>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</si>
  <si>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</si>
  <si>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</si>
  <si>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</si>
  <si>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</si>
  <si>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</si>
  <si>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</si>
  <si>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</si>
  <si>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</si>
  <si>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</si>
  <si>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</si>
  <si>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</si>
  <si>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</si>
  <si>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</si>
  <si>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</si>
  <si>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</si>
  <si>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</si>
  <si>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</si>
  <si>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</si>
  <si>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</si>
  <si>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</si>
  <si>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</si>
  <si>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</si>
  <si>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</si>
  <si>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</si>
  <si>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</si>
  <si>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</si>
  <si>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</si>
  <si>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</si>
  <si>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</si>
  <si>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</si>
  <si>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</si>
  <si>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</si>
  <si>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</si>
  <si>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</si>
  <si>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</si>
  <si>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</si>
  <si>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</si>
  <si>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</si>
  <si>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</si>
  <si>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</si>
  <si>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</si>
  <si>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</si>
  <si>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</si>
  <si>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</si>
  <si>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</si>
  <si>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</si>
  <si>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</si>
  <si>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</si>
  <si>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</si>
  <si>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</si>
  <si>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</si>
  <si>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</si>
  <si>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</si>
  <si>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</si>
  <si>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</si>
  <si>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</si>
  <si>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</si>
  <si>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</si>
  <si>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</si>
  <si>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</si>
  <si>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</si>
  <si>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</si>
  <si>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</si>
  <si>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</si>
  <si>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</si>
  <si>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</si>
  <si>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</si>
  <si>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</si>
  <si>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</si>
  <si>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</si>
  <si>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</si>
  <si>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</si>
  <si>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</si>
  <si>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</si>
  <si>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</si>
  <si>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</si>
  <si>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</si>
  <si>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</si>
  <si>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</si>
  <si>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</si>
  <si>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</si>
  <si>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</si>
  <si>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</si>
  <si>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</si>
  <si>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</si>
  <si>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</si>
  <si>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</si>
  <si>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</si>
  <si>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</si>
  <si>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</si>
  <si>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</si>
  <si>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</si>
  <si>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</si>
  <si>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</si>
  <si>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</si>
  <si>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</si>
  <si>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</si>
  <si>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</si>
  <si>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</si>
  <si>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</si>
  <si>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</si>
  <si>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</si>
  <si>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</si>
  <si>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</si>
  <si>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</si>
  <si>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</si>
  <si>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</si>
  <si>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</si>
  <si>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</si>
  <si>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</si>
  <si>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</si>
  <si>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</si>
  <si>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</si>
  <si>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</si>
  <si>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</si>
  <si>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</si>
  <si>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</si>
  <si>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</si>
  <si>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</si>
  <si>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</si>
  <si>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</si>
  <si>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</si>
  <si>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</si>
  <si>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</si>
  <si>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</si>
  <si>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</si>
  <si>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</si>
  <si>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</si>
  <si>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</si>
  <si>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</si>
  <si>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</si>
  <si>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</si>
  <si>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</si>
  <si>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</si>
  <si>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</si>
  <si>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</si>
  <si>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</si>
  <si>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</si>
  <si>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</si>
  <si>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</si>
  <si>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</si>
  <si>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</si>
  <si>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</si>
  <si>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</si>
  <si>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</si>
  <si>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</si>
  <si>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</si>
  <si>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</si>
  <si>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</si>
  <si>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</si>
  <si>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</si>
  <si>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</si>
  <si>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</si>
  <si>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</si>
  <si>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</si>
  <si>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</si>
  <si>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</si>
  <si>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…..</t>
  </si>
  <si>
    <t>Consejo Nacional de Clubes 4-S</t>
  </si>
  <si>
    <t>Consejo Nacional de Investigacion en Salud ( CONIS )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</si>
  <si>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</si>
  <si>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</si>
  <si>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</si>
  <si>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</si>
  <si>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</si>
  <si>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</si>
  <si>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</si>
  <si>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</si>
  <si>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</si>
  <si>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</si>
  <si>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</si>
  <si>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</si>
  <si>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</si>
  <si>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</si>
  <si>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</si>
  <si>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</si>
  <si>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</si>
  <si>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</si>
  <si>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</si>
  <si>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</si>
  <si>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</si>
  <si>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</si>
  <si>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</si>
  <si>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</si>
  <si>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</si>
  <si>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</si>
  <si>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</si>
  <si>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</si>
  <si>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</si>
  <si>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</si>
  <si>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</si>
  <si>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</si>
  <si>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</si>
  <si>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</si>
  <si>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</si>
  <si>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</si>
  <si>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</si>
  <si>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</si>
  <si>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</si>
  <si>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</si>
  <si>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</si>
  <si>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</si>
  <si>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</si>
  <si>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</si>
  <si>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</si>
  <si>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</si>
  <si>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</si>
  <si>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</si>
  <si>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</si>
  <si>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</si>
  <si>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</si>
  <si>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</si>
  <si>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</si>
  <si>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</si>
  <si>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</si>
  <si>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</si>
  <si>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</si>
  <si>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</si>
  <si>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</si>
  <si>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</si>
  <si>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</si>
  <si>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</si>
  <si>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</si>
  <si>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</si>
  <si>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</si>
  <si>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</si>
  <si>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</si>
  <si>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</si>
  <si>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</si>
  <si>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</si>
  <si>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</si>
  <si>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</si>
  <si>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</si>
  <si>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</si>
  <si>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</si>
  <si>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</si>
  <si>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</si>
  <si>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</si>
  <si>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</si>
  <si>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</si>
  <si>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</si>
  <si>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</si>
  <si>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</si>
  <si>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</si>
  <si>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</si>
  <si>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</si>
  <si>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</si>
  <si>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</si>
  <si>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</si>
  <si>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</si>
  <si>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</si>
  <si>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</si>
  <si>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</si>
  <si>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</si>
  <si>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</si>
  <si>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</si>
  <si>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</si>
  <si>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</si>
  <si>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</si>
  <si>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12914</t>
  </si>
  <si>
    <t xml:space="preserve">Sistema Nacional de Educacion Musical (SINEM) </t>
  </si>
  <si>
    <t>14296</t>
  </si>
  <si>
    <t>Patronato Nacional de Rehabilitación (PANARE)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</si>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</sst>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0"/>
  </numFmts>
  <fonts count="3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</cellStyleXfs>
  <cellXfs count="196">
    <xf numFmtId="0" fontId="0" fillId="0" borderId="0" xfId="0"/>
    <xf numFmtId="0" fontId="1" fillId="0" borderId="0" xfId="1" applyFont="1" applyBorder="1" applyAlignment="1">
      <alignment wrapText="1"/>
    </xf>
    <xf numFmtId="0" fontId="0" fillId="0" borderId="1" xfId="0" applyBorder="1"/>
    <xf numFmtId="49" fontId="0" fillId="0" borderId="1" xfId="0" applyNumberFormat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4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49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4" fontId="15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4" fontId="13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 wrapText="1"/>
    </xf>
    <xf numFmtId="49" fontId="13" fillId="0" borderId="8" xfId="0" applyNumberFormat="1" applyFont="1" applyFill="1" applyBorder="1" applyAlignment="1">
      <alignment horizontal="center" vertical="center"/>
    </xf>
    <xf numFmtId="4" fontId="15" fillId="0" borderId="8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165" fontId="13" fillId="0" borderId="8" xfId="0" applyNumberFormat="1" applyFont="1" applyFill="1" applyBorder="1" applyAlignment="1">
      <alignment vertical="center"/>
    </xf>
    <xf numFmtId="0" fontId="16" fillId="0" borderId="8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center" vertical="center"/>
    </xf>
    <xf numFmtId="4" fontId="15" fillId="0" borderId="10" xfId="0" applyNumberFormat="1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 wrapText="1"/>
    </xf>
    <xf numFmtId="49" fontId="15" fillId="0" borderId="7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8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4" fontId="13" fillId="0" borderId="8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9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6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2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49" fontId="0" fillId="0" borderId="1" xfId="0" applyNumberFormat="1" applyBorder="1"/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5" fillId="12" borderId="1" xfId="2" applyNumberFormat="1" applyFont="1" applyFill="1" applyBorder="1" applyAlignment="1">
      <alignment horizontal="center" vertical="center"/>
    </xf>
    <xf numFmtId="4" fontId="15" fillId="13" borderId="1" xfId="5" applyNumberFormat="1" applyFont="1" applyFill="1" applyBorder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4" fontId="15" fillId="14" borderId="1" xfId="5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" fontId="15" fillId="0" borderId="8" xfId="0" applyNumberFormat="1" applyFont="1" applyFill="1" applyBorder="1" applyAlignment="1" applyProtection="1">
      <alignment horizontal="center" vertical="center"/>
    </xf>
    <xf numFmtId="4" fontId="15" fillId="0" borderId="8" xfId="0" applyNumberFormat="1" applyFont="1" applyBorder="1" applyAlignment="1" applyProtection="1">
      <alignment horizontal="center" vertical="center"/>
    </xf>
    <xf numFmtId="0" fontId="21" fillId="0" borderId="0" xfId="0" applyFont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12" fillId="9" borderId="0" xfId="0" applyFont="1" applyFill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 wrapText="1"/>
    </xf>
    <xf numFmtId="0" fontId="28" fillId="0" borderId="17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13" fillId="2" borderId="0" xfId="0" applyFont="1" applyFill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31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</cellXfs>
  <cellStyles count="7">
    <cellStyle name="60% - Énfasis2" xfId="3" builtinId="36"/>
    <cellStyle name="Énfasis4" xfId="4" builtinId="41"/>
    <cellStyle name="Énfasis5" xfId="5" builtinId="45"/>
    <cellStyle name="Millares" xfId="2" builtinId="3"/>
    <cellStyle name="Millares 2" xfId="6" xr:uid="{F59F580B-062D-4908-9BE3-6438A412C00D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chaves/OneDrive%20-%20PROMOTORA/Escritorio/9.%20Setiembre%202022/14161M82022_ESTADO_VARIOS%20(Plantilla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 2021"/>
      <sheetName val="BC 2022"/>
      <sheetName val="BalanceGeneral_Situacion"/>
      <sheetName val="EstadoResultados_Rendimiento"/>
      <sheetName val="EstadoSituacionEvolucionBienes"/>
      <sheetName val="EstadoFinancieroSegmentos"/>
    </sheetNames>
    <sheetDataSet>
      <sheetData sheetId="0">
        <row r="10">
          <cell r="B10" t="str">
            <v>1.</v>
          </cell>
          <cell r="C10" t="str">
            <v>ACTIVO</v>
          </cell>
          <cell r="D10">
            <v>3603540761.25</v>
          </cell>
          <cell r="E10">
            <v>3421135899.0100002</v>
          </cell>
          <cell r="F10">
            <v>3200107857.6500001</v>
          </cell>
          <cell r="G10">
            <v>3824568802.6100001</v>
          </cell>
        </row>
        <row r="11">
          <cell r="B11" t="str">
            <v>1.1.</v>
          </cell>
          <cell r="C11" t="str">
            <v>ACTIVO CORRIENTE</v>
          </cell>
          <cell r="D11">
            <v>1467235499.98</v>
          </cell>
          <cell r="E11">
            <v>3366935555.4400001</v>
          </cell>
          <cell r="F11">
            <v>3129245639.5999999</v>
          </cell>
          <cell r="G11">
            <v>1704925415.8199999</v>
          </cell>
        </row>
        <row r="12">
          <cell r="B12" t="str">
            <v>1.1.1.</v>
          </cell>
          <cell r="C12" t="str">
            <v>EFECTIVO Y EQUIVALENTES DE EFECTIVO</v>
          </cell>
          <cell r="D12">
            <v>914379175.73000002</v>
          </cell>
          <cell r="E12">
            <v>1308767220.24</v>
          </cell>
          <cell r="F12">
            <v>1243831247.6199999</v>
          </cell>
          <cell r="G12">
            <v>979315148.35000002</v>
          </cell>
        </row>
        <row r="13">
          <cell r="B13" t="str">
            <v>1.1.1.01.</v>
          </cell>
          <cell r="C13" t="str">
            <v>EFECTIVO</v>
          </cell>
          <cell r="D13">
            <v>914379175.73000002</v>
          </cell>
          <cell r="E13">
            <v>1308767220.24</v>
          </cell>
          <cell r="F13">
            <v>1243831247.6199999</v>
          </cell>
          <cell r="G13">
            <v>979315148.35000002</v>
          </cell>
        </row>
        <row r="14">
          <cell r="B14" t="str">
            <v>1.1.1.01.02.</v>
          </cell>
          <cell r="C14" t="str">
            <v>DEPOSITOS BANCARIOS</v>
          </cell>
          <cell r="D14">
            <v>914379175.73000002</v>
          </cell>
          <cell r="E14">
            <v>1308767220.24</v>
          </cell>
          <cell r="F14">
            <v>1243831247.6199999</v>
          </cell>
          <cell r="G14">
            <v>979315148.35000002</v>
          </cell>
        </row>
        <row r="15">
          <cell r="B15" t="str">
            <v>1.1.1.01.02.02.</v>
          </cell>
          <cell r="C15" t="str">
            <v>DEPOSITOS BANCARIOS EN EL SECTOR PUBLICO INTERNO</v>
          </cell>
          <cell r="D15">
            <v>914379175.73000002</v>
          </cell>
          <cell r="E15">
            <v>1308767220.24</v>
          </cell>
          <cell r="F15">
            <v>1243831247.6199999</v>
          </cell>
          <cell r="G15">
            <v>979315148.35000002</v>
          </cell>
        </row>
        <row r="16">
          <cell r="B16" t="str">
            <v>1.1.1.01.02.02.2.</v>
          </cell>
          <cell r="C16" t="str">
            <v>CUENTAS CORRIENTES EN EL SECTOR PUBLICO INTERNO</v>
          </cell>
          <cell r="D16">
            <v>77577556.299999997</v>
          </cell>
          <cell r="E16">
            <v>51847393.240000002</v>
          </cell>
          <cell r="F16">
            <v>48088018.049999997</v>
          </cell>
          <cell r="G16">
            <v>81336931.489999995</v>
          </cell>
        </row>
        <row r="17">
          <cell r="B17" t="str">
            <v>1.1.1.01.02.02.2.21101</v>
          </cell>
          <cell r="C17" t="str">
            <v>BANCO DE COSTA RICA (BCR)</v>
          </cell>
          <cell r="D17">
            <v>10890439.18</v>
          </cell>
          <cell r="E17">
            <v>50380897.299999997</v>
          </cell>
          <cell r="F17">
            <v>47729574.130000003</v>
          </cell>
          <cell r="G17">
            <v>13541762.35</v>
          </cell>
        </row>
        <row r="18">
          <cell r="B18" t="str">
            <v>1.1.1.01.02.02.2.21103</v>
          </cell>
          <cell r="C18" t="str">
            <v>BANCO NACIONAL DE COSTA RICA (BNCR)</v>
          </cell>
          <cell r="D18">
            <v>66687117.119999997</v>
          </cell>
          <cell r="E18">
            <v>1466495.94</v>
          </cell>
          <cell r="F18">
            <v>358443.92</v>
          </cell>
          <cell r="G18">
            <v>67795169.140000001</v>
          </cell>
        </row>
        <row r="19">
          <cell r="B19" t="str">
            <v>1.1.1.01.02.02.3.</v>
          </cell>
          <cell r="C19" t="str">
            <v>CAJA UNICA</v>
          </cell>
          <cell r="D19">
            <v>836801619.42999995</v>
          </cell>
          <cell r="E19">
            <v>1256919827</v>
          </cell>
          <cell r="F19">
            <v>1195743229.5699999</v>
          </cell>
          <cell r="G19">
            <v>897978216.86000001</v>
          </cell>
        </row>
        <row r="20">
          <cell r="B20" t="str">
            <v>1.1.1.01.02.02.3.11206</v>
          </cell>
          <cell r="C20" t="str">
            <v>MINISTERIO DE HACIENDA</v>
          </cell>
          <cell r="D20">
            <v>836801619.42999995</v>
          </cell>
          <cell r="E20">
            <v>1256919827</v>
          </cell>
          <cell r="F20">
            <v>1195743229.5699999</v>
          </cell>
          <cell r="G20">
            <v>897978216.86000001</v>
          </cell>
        </row>
        <row r="21">
          <cell r="B21" t="str">
            <v>1.1.1.01.03.</v>
          </cell>
          <cell r="C21" t="str">
            <v>CAJAS CHICAS Y FONDOS ROTATORIOS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B22" t="str">
            <v>1.1.1.01.03.01.</v>
          </cell>
          <cell r="C22" t="str">
            <v>CAJAS CHICAS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B23" t="str">
            <v>1.1.1.01.03.01.2.</v>
          </cell>
          <cell r="C23" t="str">
            <v>CAJAS CHICAS EN EL PAIS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B24" t="str">
            <v>1.1.1.01.03.01.2.14161</v>
          </cell>
          <cell r="C24" t="str">
            <v>CONSEJO NACIONAL PARA INVESTIGACIONES CIENTÍFICAS Y TECNOLOGICAS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B25" t="str">
            <v>1.1.3.</v>
          </cell>
          <cell r="C25" t="str">
            <v>CUENTAS A COBRAR A CORTO PLAZO</v>
          </cell>
          <cell r="D25">
            <v>548193440.07000005</v>
          </cell>
          <cell r="E25">
            <v>1976457313.74</v>
          </cell>
          <cell r="F25">
            <v>1857142036.2</v>
          </cell>
          <cell r="G25">
            <v>667508717.61000001</v>
          </cell>
        </row>
        <row r="26">
          <cell r="B26" t="str">
            <v>1.1.3.02.</v>
          </cell>
          <cell r="C26" t="str">
            <v xml:space="preserve">CONTRIBUCIONES SOCIALES A COBRAR A CORTO PLAZO </v>
          </cell>
          <cell r="D26">
            <v>95879</v>
          </cell>
          <cell r="E26">
            <v>16129</v>
          </cell>
          <cell r="F26">
            <v>0</v>
          </cell>
          <cell r="G26">
            <v>112008</v>
          </cell>
        </row>
        <row r="27">
          <cell r="B27" t="str">
            <v>1.1.3.02.99.</v>
          </cell>
          <cell r="C27" t="str">
            <v>CONTRIBUCIONES SOCIALES DIVERSAS A COBRAR CORTO PLAZO</v>
          </cell>
          <cell r="D27">
            <v>95879</v>
          </cell>
          <cell r="E27">
            <v>16129</v>
          </cell>
          <cell r="F27">
            <v>0</v>
          </cell>
          <cell r="G27">
            <v>112008</v>
          </cell>
        </row>
        <row r="28">
          <cell r="B28" t="str">
            <v>1.1.3.02.99.99.</v>
          </cell>
          <cell r="C28" t="str">
            <v>OTRAS CONTRIBUCIONES SOCIALES A COBRAR CORTO PLAZO</v>
          </cell>
          <cell r="D28">
            <v>95879</v>
          </cell>
          <cell r="E28">
            <v>16129</v>
          </cell>
          <cell r="F28">
            <v>0</v>
          </cell>
          <cell r="G28">
            <v>112008</v>
          </cell>
        </row>
        <row r="29">
          <cell r="B29" t="str">
            <v>1.1.3.02.99.99.0.</v>
          </cell>
          <cell r="C29" t="str">
            <v>OTRAS CONTRIBUCIONES SOCIALES A COBRAR CORTO PLAZO</v>
          </cell>
          <cell r="D29">
            <v>95879</v>
          </cell>
          <cell r="E29">
            <v>16129</v>
          </cell>
          <cell r="F29">
            <v>0</v>
          </cell>
          <cell r="G29">
            <v>112008</v>
          </cell>
        </row>
        <row r="30">
          <cell r="B30" t="str">
            <v>1.1.3.02.99.99.0.99999</v>
          </cell>
          <cell r="C30" t="str">
            <v>OTRAS CONTRIBUCIONES SOCIALES A COBRAR CORTO PLAZO</v>
          </cell>
          <cell r="D30">
            <v>95879</v>
          </cell>
          <cell r="E30">
            <v>16129</v>
          </cell>
          <cell r="F30">
            <v>0</v>
          </cell>
          <cell r="G30">
            <v>112008</v>
          </cell>
        </row>
        <row r="31">
          <cell r="B31" t="str">
            <v>1.1.3.04.</v>
          </cell>
          <cell r="C31" t="str">
            <v>SERVICIOS Y DERECHOS A COBRAR A CORTO PLAZO</v>
          </cell>
          <cell r="D31">
            <v>2741434.38</v>
          </cell>
          <cell r="E31">
            <v>1274545.6299999999</v>
          </cell>
          <cell r="F31">
            <v>3269141.59</v>
          </cell>
          <cell r="G31">
            <v>746838.42</v>
          </cell>
        </row>
        <row r="32">
          <cell r="B32" t="str">
            <v>1.1.3.04.01.</v>
          </cell>
          <cell r="C32" t="str">
            <v>SERVICIOS A COBRAR CORTO PLAZO</v>
          </cell>
          <cell r="D32">
            <v>118840.24</v>
          </cell>
          <cell r="E32">
            <v>0</v>
          </cell>
          <cell r="F32">
            <v>118840.24</v>
          </cell>
          <cell r="G32">
            <v>0</v>
          </cell>
        </row>
        <row r="33">
          <cell r="B33" t="str">
            <v>1.1.3.04.01.99.</v>
          </cell>
          <cell r="C33" t="str">
            <v>OTRAS VENTAS DE SERVICIOS A COBRAR CORTO PLAZO</v>
          </cell>
          <cell r="D33">
            <v>118840.24</v>
          </cell>
          <cell r="E33">
            <v>0</v>
          </cell>
          <cell r="F33">
            <v>118840.24</v>
          </cell>
          <cell r="G33">
            <v>0</v>
          </cell>
        </row>
        <row r="34">
          <cell r="B34" t="str">
            <v>1.1.3.04.01.99.0.</v>
          </cell>
          <cell r="C34" t="str">
            <v>OTRAS VENTAS DE SERVICIOS A COBRAR CORTO PLAZO</v>
          </cell>
          <cell r="D34">
            <v>118840.24</v>
          </cell>
          <cell r="E34">
            <v>0</v>
          </cell>
          <cell r="F34">
            <v>118840.24</v>
          </cell>
          <cell r="G34">
            <v>0</v>
          </cell>
        </row>
        <row r="35">
          <cell r="B35" t="str">
            <v>1.1.3.04.01.99.0.99999</v>
          </cell>
          <cell r="C35" t="str">
            <v>OTRAS VENTAS DE SERVICIOS A COBRAR CORTO PLAZO</v>
          </cell>
          <cell r="D35">
            <v>118840.24</v>
          </cell>
          <cell r="E35">
            <v>0</v>
          </cell>
          <cell r="F35">
            <v>118840.24</v>
          </cell>
          <cell r="G35">
            <v>0</v>
          </cell>
        </row>
        <row r="36">
          <cell r="B36" t="str">
            <v>1.1.3.04.02.</v>
          </cell>
          <cell r="C36" t="str">
            <v>DERECHOS ADMINISTRATIVOS A COBRAR C/P</v>
          </cell>
          <cell r="D36">
            <v>2622594.14</v>
          </cell>
          <cell r="E36">
            <v>1274545.6299999999</v>
          </cell>
          <cell r="F36">
            <v>3150301.35</v>
          </cell>
          <cell r="G36">
            <v>746838.42</v>
          </cell>
        </row>
        <row r="37">
          <cell r="B37" t="str">
            <v>1.1.3.04.02.01.</v>
          </cell>
          <cell r="C37" t="str">
            <v>DERECHOS ADMINISTRATIVOS A LOS SERVICIOS DE TRANSPORTE A COBRAR C/P</v>
          </cell>
          <cell r="D37">
            <v>54040.49</v>
          </cell>
          <cell r="E37">
            <v>0</v>
          </cell>
          <cell r="F37">
            <v>54000</v>
          </cell>
          <cell r="G37">
            <v>40.49</v>
          </cell>
        </row>
        <row r="38">
          <cell r="B38" t="str">
            <v>1.1.3.04.02.01.0.</v>
          </cell>
          <cell r="C38" t="str">
            <v>DERECHOS ADMINISTRATIVOS A LOS SERVICIOS DE TRANSPORTE A COBRAR C/P</v>
          </cell>
          <cell r="D38">
            <v>54040.49</v>
          </cell>
          <cell r="E38">
            <v>0</v>
          </cell>
          <cell r="F38">
            <v>54000</v>
          </cell>
          <cell r="G38">
            <v>40.49</v>
          </cell>
        </row>
        <row r="39">
          <cell r="B39" t="str">
            <v>1.1.3.04.02.01.0.22191</v>
          </cell>
          <cell r="C39" t="str">
            <v>INSTITUTO NACIONAL DE SEGUROS (INS)</v>
          </cell>
          <cell r="D39">
            <v>54040.49</v>
          </cell>
          <cell r="E39">
            <v>0</v>
          </cell>
          <cell r="F39">
            <v>54000</v>
          </cell>
          <cell r="G39">
            <v>40.49</v>
          </cell>
        </row>
        <row r="40">
          <cell r="B40" t="str">
            <v>1.1.3.04.02.99.</v>
          </cell>
          <cell r="C40" t="str">
            <v>OTROS DERECHOS ADMINISTRATIVOS A COBRAR C/P</v>
          </cell>
          <cell r="D40">
            <v>2568553.65</v>
          </cell>
          <cell r="E40">
            <v>1274545.6299999999</v>
          </cell>
          <cell r="F40">
            <v>3096301.35</v>
          </cell>
          <cell r="G40">
            <v>746797.93</v>
          </cell>
        </row>
        <row r="41">
          <cell r="B41" t="str">
            <v>1.1.3.04.02.99.0.</v>
          </cell>
          <cell r="C41" t="str">
            <v>OTROS DERECHOS ADMINISTRATIVOS A COBRAR C/P</v>
          </cell>
          <cell r="D41">
            <v>2568553.65</v>
          </cell>
          <cell r="E41">
            <v>1274545.6299999999</v>
          </cell>
          <cell r="F41">
            <v>3096301.35</v>
          </cell>
          <cell r="G41">
            <v>746797.93</v>
          </cell>
        </row>
        <row r="42">
          <cell r="B42" t="str">
            <v>1.1.3.04.02.99.0.99999</v>
          </cell>
          <cell r="C42" t="str">
            <v>FID CONICIT 25-02/BCAC</v>
          </cell>
          <cell r="D42">
            <v>2568553.65</v>
          </cell>
          <cell r="E42">
            <v>1274545.6299999999</v>
          </cell>
          <cell r="F42">
            <v>3096301.35</v>
          </cell>
          <cell r="G42">
            <v>746797.93</v>
          </cell>
        </row>
        <row r="43">
          <cell r="B43" t="str">
            <v>1.1.3.06.</v>
          </cell>
          <cell r="C43" t="str">
            <v>TRANSFERENCIAS A COBRAR A CORTO PLAZO</v>
          </cell>
          <cell r="D43">
            <v>0</v>
          </cell>
          <cell r="E43">
            <v>1828189575.8199999</v>
          </cell>
          <cell r="F43">
            <v>1459218514.6300001</v>
          </cell>
          <cell r="G43">
            <v>368971061.19</v>
          </cell>
        </row>
        <row r="44">
          <cell r="B44" t="str">
            <v>1.1.3.06.02.</v>
          </cell>
          <cell r="C44" t="str">
            <v>TRANSFERENCIAS DEL SECTOR PUBLICO INTERNO A COBRAR C/P</v>
          </cell>
          <cell r="D44">
            <v>0</v>
          </cell>
          <cell r="E44">
            <v>1828189575.8199999</v>
          </cell>
          <cell r="F44">
            <v>1459218514.6300001</v>
          </cell>
          <cell r="G44">
            <v>368971061.19</v>
          </cell>
        </row>
        <row r="45">
          <cell r="B45" t="str">
            <v>1.1.3.06.02.01.</v>
          </cell>
          <cell r="C45" t="str">
            <v>TRANSFERENCIAS DEL GOBIERNO CENTRAL A C/P</v>
          </cell>
          <cell r="D45">
            <v>0</v>
          </cell>
          <cell r="E45">
            <v>1828189575.8199999</v>
          </cell>
          <cell r="F45">
            <v>1459218514.6300001</v>
          </cell>
          <cell r="G45">
            <v>368971061.19</v>
          </cell>
        </row>
        <row r="46">
          <cell r="B46" t="str">
            <v>1.1.3.06.02.01.0.</v>
          </cell>
          <cell r="C46" t="str">
            <v>TRANSFERENCIAS DEL GOBIERNO CENTRAL A C/P</v>
          </cell>
          <cell r="D46">
            <v>0</v>
          </cell>
          <cell r="E46">
            <v>1828189575.8199999</v>
          </cell>
          <cell r="F46">
            <v>1459218514.6300001</v>
          </cell>
          <cell r="G46">
            <v>368971061.19</v>
          </cell>
        </row>
        <row r="47">
          <cell r="B47" t="str">
            <v>1.1.3.06.02.01.0.11206</v>
          </cell>
          <cell r="C47" t="str">
            <v>MINISTERIO DE HACIENDA</v>
          </cell>
          <cell r="D47">
            <v>0</v>
          </cell>
          <cell r="E47">
            <v>1828189575.8199999</v>
          </cell>
          <cell r="F47">
            <v>1459218514.6300001</v>
          </cell>
          <cell r="G47">
            <v>368971061.19</v>
          </cell>
        </row>
        <row r="48">
          <cell r="B48" t="str">
            <v>1.1.3.08.</v>
          </cell>
          <cell r="C48" t="str">
            <v>DOCUMENTOS A COBRAR A CORTO PLAZO</v>
          </cell>
          <cell r="D48">
            <v>479873629.07999998</v>
          </cell>
          <cell r="E48">
            <v>146977063.28999999</v>
          </cell>
          <cell r="F48">
            <v>394654379.98000002</v>
          </cell>
          <cell r="G48">
            <v>232196312.38999999</v>
          </cell>
        </row>
        <row r="49">
          <cell r="B49" t="str">
            <v>1.1.3.08.02.</v>
          </cell>
          <cell r="C49" t="str">
            <v>DOCUMENTOS A COBRAR POR FRACCIONAMIENTO Y ARREGLOS DE PAGO C/P</v>
          </cell>
          <cell r="D49">
            <v>75763982.109999999</v>
          </cell>
          <cell r="E49">
            <v>36806456.289999999</v>
          </cell>
          <cell r="F49">
            <v>48886006.979999997</v>
          </cell>
          <cell r="G49">
            <v>63684431.420000002</v>
          </cell>
        </row>
        <row r="50">
          <cell r="B50" t="str">
            <v>1.1.3.08.02.99.</v>
          </cell>
          <cell r="C50" t="str">
            <v>DOCUMENTOS A COBRAR POR FRACCIONAMIENTO Y ARREGLOS DE PAGO C/P</v>
          </cell>
          <cell r="D50">
            <v>75763982.109999999</v>
          </cell>
          <cell r="E50">
            <v>36806456.289999999</v>
          </cell>
          <cell r="F50">
            <v>48886006.979999997</v>
          </cell>
          <cell r="G50">
            <v>63684431.420000002</v>
          </cell>
        </row>
        <row r="51">
          <cell r="B51" t="str">
            <v>1.1.3.08.02.99.1.</v>
          </cell>
          <cell r="C51" t="str">
            <v>DOCUMENTOS A COBRAR POR FRACCIONAMIENTO Y ARREGLOS DE PAGO C/P-VALOR NOMINAL</v>
          </cell>
          <cell r="D51">
            <v>75763982.109999999</v>
          </cell>
          <cell r="E51">
            <v>36806456.289999999</v>
          </cell>
          <cell r="F51">
            <v>48886006.979999997</v>
          </cell>
          <cell r="G51">
            <v>63684431.420000002</v>
          </cell>
        </row>
        <row r="52">
          <cell r="B52" t="str">
            <v>1.1.3.08.02.99.1.99999</v>
          </cell>
          <cell r="C52" t="str">
            <v>DOCUMENTOS A COBRAR POR FRACCIONAMIENTO Y ARREGLOS DE PAGO C/P-VALOR NOMINAL</v>
          </cell>
          <cell r="D52">
            <v>75763982.109999999</v>
          </cell>
          <cell r="E52">
            <v>36806456.289999999</v>
          </cell>
          <cell r="F52">
            <v>48886006.979999997</v>
          </cell>
          <cell r="G52">
            <v>63684431.420000002</v>
          </cell>
        </row>
        <row r="53">
          <cell r="B53" t="str">
            <v>1.1.3.08.99.</v>
          </cell>
          <cell r="C53" t="str">
            <v>OTROS DOCUMENTOS INTERNOS A COBRAR CORTO PLAZO</v>
          </cell>
          <cell r="D53">
            <v>404109646.97000003</v>
          </cell>
          <cell r="E53">
            <v>110170607</v>
          </cell>
          <cell r="F53">
            <v>345768373</v>
          </cell>
          <cell r="G53">
            <v>168511880.97</v>
          </cell>
        </row>
        <row r="54">
          <cell r="B54" t="str">
            <v>1.1.3.08.99.99.</v>
          </cell>
          <cell r="C54" t="str">
            <v>OTROS DOCUMENTOS INTERNOS VARIOS A COBRAR CORTO PLAZO</v>
          </cell>
          <cell r="D54">
            <v>404109646.97000003</v>
          </cell>
          <cell r="E54">
            <v>110170607</v>
          </cell>
          <cell r="F54">
            <v>345768373</v>
          </cell>
          <cell r="G54">
            <v>168511880.97</v>
          </cell>
        </row>
        <row r="55">
          <cell r="B55" t="str">
            <v>1.1.3.08.99.99.2.</v>
          </cell>
          <cell r="C55" t="str">
            <v>OTROS DOCUMENTOS INTERNOS VARIOS A COBRAR CORTO PLAZO -IMPORTES A DEVENGAR</v>
          </cell>
          <cell r="D55">
            <v>404109646.97000003</v>
          </cell>
          <cell r="E55">
            <v>110170607</v>
          </cell>
          <cell r="F55">
            <v>345768373</v>
          </cell>
          <cell r="G55">
            <v>168511880.97</v>
          </cell>
        </row>
        <row r="56">
          <cell r="B56" t="str">
            <v>1.1.3.08.99.99.2.99999</v>
          </cell>
          <cell r="C56" t="str">
            <v>OTROS DOCUMENTOS INTERNOS VARIOS A COBRAR CORTO PLAZO -IMPORTES A DEVENGAR</v>
          </cell>
          <cell r="D56">
            <v>404109646.97000003</v>
          </cell>
          <cell r="E56">
            <v>110170607</v>
          </cell>
          <cell r="F56">
            <v>345768373</v>
          </cell>
          <cell r="G56">
            <v>168511880.97</v>
          </cell>
        </row>
        <row r="57">
          <cell r="B57" t="str">
            <v>1.1.3.98.</v>
          </cell>
          <cell r="C57" t="str">
            <v>OTRAS CUENTAS A COBRAR A CORTO PLAZO</v>
          </cell>
          <cell r="D57">
            <v>9570760</v>
          </cell>
          <cell r="E57">
            <v>0</v>
          </cell>
          <cell r="F57">
            <v>0</v>
          </cell>
          <cell r="G57">
            <v>9570760</v>
          </cell>
        </row>
        <row r="58">
          <cell r="B58" t="str">
            <v>1.1.3.98.99.</v>
          </cell>
          <cell r="C58" t="str">
            <v>CREDITOS VARIOS C/P</v>
          </cell>
          <cell r="D58">
            <v>9570760</v>
          </cell>
          <cell r="E58">
            <v>0</v>
          </cell>
          <cell r="F58">
            <v>0</v>
          </cell>
          <cell r="G58">
            <v>9570760</v>
          </cell>
        </row>
        <row r="59">
          <cell r="B59" t="str">
            <v>1.1.3.98.99.01.</v>
          </cell>
          <cell r="C59" t="str">
            <v>CREDITOS VARIOS CON EL SECTOR PRIVADO INTERNO C/P</v>
          </cell>
          <cell r="D59">
            <v>9570760</v>
          </cell>
          <cell r="E59">
            <v>0</v>
          </cell>
          <cell r="F59">
            <v>0</v>
          </cell>
          <cell r="G59">
            <v>9570760</v>
          </cell>
        </row>
        <row r="60">
          <cell r="B60" t="str">
            <v>1.1.3.98.99.01.0.</v>
          </cell>
          <cell r="C60" t="str">
            <v>CREDITOS VARIOS CON EL SECTOR PRIVADO INTERNO C/P</v>
          </cell>
          <cell r="D60">
            <v>9570760</v>
          </cell>
          <cell r="E60">
            <v>0</v>
          </cell>
          <cell r="F60">
            <v>0</v>
          </cell>
          <cell r="G60">
            <v>9570760</v>
          </cell>
        </row>
        <row r="61">
          <cell r="B61" t="str">
            <v>1.1.3.98.99.01.0.99999</v>
          </cell>
          <cell r="C61" t="str">
            <v>CREDITOS VARIOS CON EL SECTOR PRIVADO INTERNO C/P</v>
          </cell>
          <cell r="D61">
            <v>9570760</v>
          </cell>
          <cell r="E61">
            <v>0</v>
          </cell>
          <cell r="F61">
            <v>0</v>
          </cell>
          <cell r="G61">
            <v>9570760</v>
          </cell>
        </row>
        <row r="62">
          <cell r="B62" t="str">
            <v>1.1.3.99.</v>
          </cell>
          <cell r="C62" t="str">
            <v>PREVISIONES PARA DETERIORO DE CUENTAS A COBRAR A CORTO PLAZO</v>
          </cell>
          <cell r="D62">
            <v>55911737.609999999</v>
          </cell>
          <cell r="E62">
            <v>0</v>
          </cell>
          <cell r="F62">
            <v>0</v>
          </cell>
          <cell r="G62">
            <v>55911737.609999999</v>
          </cell>
        </row>
        <row r="63">
          <cell r="B63" t="str">
            <v>1.1.3.99.08.</v>
          </cell>
          <cell r="C63" t="str">
            <v>PREVISIONES PARA DOCUMENTOS A COBRAR  C/P*</v>
          </cell>
          <cell r="D63">
            <v>55911737.609999999</v>
          </cell>
          <cell r="E63">
            <v>0</v>
          </cell>
          <cell r="F63">
            <v>0</v>
          </cell>
          <cell r="G63">
            <v>55911737.609999999</v>
          </cell>
        </row>
        <row r="64">
          <cell r="B64" t="str">
            <v>1.1.3.99.08.02.</v>
          </cell>
          <cell r="C64" t="str">
            <v>PREVISIONES PARA DOCUMENTOS A COBRAR POR FRACCIONAMIENTOS Y ARREGLOS DE PAGO C/P*</v>
          </cell>
          <cell r="D64">
            <v>55911737.609999999</v>
          </cell>
          <cell r="E64">
            <v>0</v>
          </cell>
          <cell r="F64">
            <v>0</v>
          </cell>
          <cell r="G64">
            <v>55911737.609999999</v>
          </cell>
        </row>
        <row r="65">
          <cell r="B65" t="str">
            <v>1.1.3.99.08.02.0.</v>
          </cell>
          <cell r="C65" t="str">
            <v>PREVISIONES PARA DOCUMENTOS A COBRAR POR FRACCIONAMIENTOS Y ARREGLOS DE PAGO C/P*</v>
          </cell>
          <cell r="D65">
            <v>55911737.609999999</v>
          </cell>
          <cell r="E65">
            <v>0</v>
          </cell>
          <cell r="F65">
            <v>0</v>
          </cell>
          <cell r="G65">
            <v>55911737.609999999</v>
          </cell>
        </row>
        <row r="66">
          <cell r="B66" t="str">
            <v>1.1.3.99.08.02.0.99999</v>
          </cell>
          <cell r="C66" t="str">
            <v>PREVISIONES PARA DOCUMENTOS A COBRAR POR FRACCIONAMIENTOS Y ARREGLOS DE PAGO C/P*</v>
          </cell>
          <cell r="D66">
            <v>55911737.609999999</v>
          </cell>
          <cell r="E66">
            <v>0</v>
          </cell>
          <cell r="F66">
            <v>0</v>
          </cell>
          <cell r="G66">
            <v>55911737.609999999</v>
          </cell>
        </row>
        <row r="67">
          <cell r="B67" t="str">
            <v>1.1.4.</v>
          </cell>
          <cell r="C67" t="str">
            <v>INVENTARIOS</v>
          </cell>
          <cell r="D67">
            <v>4220167.3899999997</v>
          </cell>
          <cell r="E67">
            <v>196552.2</v>
          </cell>
          <cell r="F67">
            <v>1028465.4</v>
          </cell>
          <cell r="G67">
            <v>3388254.19</v>
          </cell>
        </row>
        <row r="68">
          <cell r="B68" t="str">
            <v>1.1.4.01.</v>
          </cell>
          <cell r="C68" t="str">
            <v>MATERIALES Y SUMINISTROS PARA CONSUMO Y PRESTACION DE</v>
          </cell>
          <cell r="D68">
            <v>4220167.3899999997</v>
          </cell>
          <cell r="E68">
            <v>196552.2</v>
          </cell>
          <cell r="F68">
            <v>1028465.4</v>
          </cell>
          <cell r="G68">
            <v>3388254.19</v>
          </cell>
        </row>
        <row r="69">
          <cell r="B69" t="str">
            <v>1.1.4.01.01.</v>
          </cell>
          <cell r="C69" t="str">
            <v>PRODUCTOS QUIMICOS Y CONEXOS</v>
          </cell>
          <cell r="D69">
            <v>708435.27</v>
          </cell>
          <cell r="E69">
            <v>196552.2</v>
          </cell>
          <cell r="F69">
            <v>276280.69</v>
          </cell>
          <cell r="G69">
            <v>628706.78</v>
          </cell>
        </row>
        <row r="70">
          <cell r="B70" t="str">
            <v>1.1.4.01.01.02.</v>
          </cell>
          <cell r="C70" t="str">
            <v>PRODUCTOS FARMACEUTICOS Y MEDICINALES</v>
          </cell>
          <cell r="D70">
            <v>35436.800000000003</v>
          </cell>
          <cell r="E70">
            <v>196552.2</v>
          </cell>
          <cell r="F70">
            <v>98276.1</v>
          </cell>
          <cell r="G70">
            <v>133712.9</v>
          </cell>
        </row>
        <row r="71">
          <cell r="B71" t="str">
            <v>1.1.4.01.01.02.0.</v>
          </cell>
          <cell r="C71" t="str">
            <v>PRODUCTOS FARMACEUTICOS Y MEDICINALES</v>
          </cell>
          <cell r="D71">
            <v>35436.800000000003</v>
          </cell>
          <cell r="E71">
            <v>196552.2</v>
          </cell>
          <cell r="F71">
            <v>98276.1</v>
          </cell>
          <cell r="G71">
            <v>133712.9</v>
          </cell>
        </row>
        <row r="72">
          <cell r="B72" t="str">
            <v>1.1.4.01.01.02.0.99999</v>
          </cell>
          <cell r="C72" t="str">
            <v>PRODUCTOS FARMACEUTICOS Y MEDICINALES</v>
          </cell>
          <cell r="D72">
            <v>35436.800000000003</v>
          </cell>
          <cell r="E72">
            <v>196552.2</v>
          </cell>
          <cell r="F72">
            <v>98276.1</v>
          </cell>
          <cell r="G72">
            <v>133712.9</v>
          </cell>
        </row>
        <row r="73">
          <cell r="B73" t="str">
            <v>1.1.4.01.01.04.</v>
          </cell>
          <cell r="C73" t="str">
            <v>TINTAS, PINTURAS Y DILUYENTES</v>
          </cell>
          <cell r="D73">
            <v>672998.47</v>
          </cell>
          <cell r="E73">
            <v>0</v>
          </cell>
          <cell r="F73">
            <v>178004.59</v>
          </cell>
          <cell r="G73">
            <v>494993.88</v>
          </cell>
        </row>
        <row r="74">
          <cell r="B74" t="str">
            <v>1.1.4.01.01.04.0.</v>
          </cell>
          <cell r="C74" t="str">
            <v>TINTAS, PINTURAS Y DILUYENTES</v>
          </cell>
          <cell r="D74">
            <v>672998.47</v>
          </cell>
          <cell r="E74">
            <v>0</v>
          </cell>
          <cell r="F74">
            <v>178004.59</v>
          </cell>
          <cell r="G74">
            <v>494993.88</v>
          </cell>
        </row>
        <row r="75">
          <cell r="B75" t="str">
            <v>1.1.4.01.01.04.0.99999</v>
          </cell>
          <cell r="C75" t="str">
            <v>TINTAS, PINTURAS Y DILUYENTES</v>
          </cell>
          <cell r="D75">
            <v>672998.47</v>
          </cell>
          <cell r="E75">
            <v>0</v>
          </cell>
          <cell r="F75">
            <v>178004.59</v>
          </cell>
          <cell r="G75">
            <v>494993.88</v>
          </cell>
        </row>
        <row r="76">
          <cell r="B76" t="str">
            <v>1.1.4.01.03.</v>
          </cell>
          <cell r="C76" t="str">
            <v>MATERIALES Y PRODUCTOS DE USO EN LA CONSTRUCCION Y M</v>
          </cell>
          <cell r="D76">
            <v>1259954.99</v>
          </cell>
          <cell r="E76">
            <v>0</v>
          </cell>
          <cell r="F76">
            <v>601350.66</v>
          </cell>
          <cell r="G76">
            <v>658604.32999999996</v>
          </cell>
        </row>
        <row r="77">
          <cell r="B77" t="str">
            <v>1.1.4.01.03.04.</v>
          </cell>
          <cell r="C77" t="str">
            <v>MATERIALES Y PRODUCTOS ELECTRICOS, TELEFÓNICOS Y DE COMPUTO</v>
          </cell>
          <cell r="D77">
            <v>1198462.06</v>
          </cell>
          <cell r="E77">
            <v>0</v>
          </cell>
          <cell r="F77">
            <v>601350.66</v>
          </cell>
          <cell r="G77">
            <v>597111.4</v>
          </cell>
        </row>
        <row r="78">
          <cell r="B78" t="str">
            <v>1.1.4.01.03.04.0.</v>
          </cell>
          <cell r="C78" t="str">
            <v>MATERIALES Y PRODUCTOS ELECTRICOS, TELEFÓNICOS Y DE COMPUTO</v>
          </cell>
          <cell r="D78">
            <v>1198462.06</v>
          </cell>
          <cell r="E78">
            <v>0</v>
          </cell>
          <cell r="F78">
            <v>601350.66</v>
          </cell>
          <cell r="G78">
            <v>597111.4</v>
          </cell>
        </row>
        <row r="79">
          <cell r="B79" t="str">
            <v>1.1.4.01.03.04.0.99999</v>
          </cell>
          <cell r="C79" t="str">
            <v>MATERIALES Y PRODUCTOS ELECTRICOS, TELEFÓNICOS Y DE COMPUTO</v>
          </cell>
          <cell r="D79">
            <v>1198462.06</v>
          </cell>
          <cell r="E79">
            <v>0</v>
          </cell>
          <cell r="F79">
            <v>601350.66</v>
          </cell>
          <cell r="G79">
            <v>597111.4</v>
          </cell>
        </row>
        <row r="80">
          <cell r="B80" t="str">
            <v>1.1.4.01.03.06.</v>
          </cell>
          <cell r="C80" t="str">
            <v>MATERIALES Y PRODUCTOS PLASTICOS</v>
          </cell>
          <cell r="D80">
            <v>61492.93</v>
          </cell>
          <cell r="E80">
            <v>0</v>
          </cell>
          <cell r="F80">
            <v>0</v>
          </cell>
          <cell r="G80">
            <v>61492.93</v>
          </cell>
        </row>
        <row r="81">
          <cell r="B81" t="str">
            <v>1.1.4.01.03.06.0.</v>
          </cell>
          <cell r="C81" t="str">
            <v>MATERIALES Y PRODUCTOS PLASTICOS</v>
          </cell>
          <cell r="D81">
            <v>61492.93</v>
          </cell>
          <cell r="E81">
            <v>0</v>
          </cell>
          <cell r="F81">
            <v>0</v>
          </cell>
          <cell r="G81">
            <v>61492.93</v>
          </cell>
        </row>
        <row r="82">
          <cell r="B82" t="str">
            <v>1.1.4.01.03.06.0.99999</v>
          </cell>
          <cell r="C82" t="str">
            <v>MATERIALES Y PRODUCTOS PLASTICOS</v>
          </cell>
          <cell r="D82">
            <v>61492.93</v>
          </cell>
          <cell r="E82">
            <v>0</v>
          </cell>
          <cell r="F82">
            <v>0</v>
          </cell>
          <cell r="G82">
            <v>61492.93</v>
          </cell>
        </row>
        <row r="83">
          <cell r="B83" t="str">
            <v>1.1.4.01.04.</v>
          </cell>
          <cell r="C83" t="str">
            <v>HERRAMIENTAS E INSTRUMENTOS</v>
          </cell>
          <cell r="D83">
            <v>21498.25</v>
          </cell>
          <cell r="E83">
            <v>0</v>
          </cell>
          <cell r="F83">
            <v>0</v>
          </cell>
          <cell r="G83">
            <v>21498.25</v>
          </cell>
        </row>
        <row r="84">
          <cell r="B84" t="str">
            <v>1.1.4.01.04.01.</v>
          </cell>
          <cell r="C84" t="str">
            <v>HERRAMIENTAS E INSTRUMENTOS</v>
          </cell>
          <cell r="D84">
            <v>21498.25</v>
          </cell>
          <cell r="E84">
            <v>0</v>
          </cell>
          <cell r="F84">
            <v>0</v>
          </cell>
          <cell r="G84">
            <v>21498.25</v>
          </cell>
        </row>
        <row r="85">
          <cell r="B85" t="str">
            <v>1.1.4.01.04.01.0.</v>
          </cell>
          <cell r="C85" t="str">
            <v>HERRAMIENTAS E INSTRUMENTOS</v>
          </cell>
          <cell r="D85">
            <v>21498.25</v>
          </cell>
          <cell r="E85">
            <v>0</v>
          </cell>
          <cell r="F85">
            <v>0</v>
          </cell>
          <cell r="G85">
            <v>21498.25</v>
          </cell>
        </row>
        <row r="86">
          <cell r="B86" t="str">
            <v>1.1.4.01.04.01.0.99999</v>
          </cell>
          <cell r="C86" t="str">
            <v>HERRAMIENTAS E INSTRUMENTOS</v>
          </cell>
          <cell r="D86">
            <v>21498.25</v>
          </cell>
          <cell r="E86">
            <v>0</v>
          </cell>
          <cell r="F86">
            <v>0</v>
          </cell>
          <cell r="G86">
            <v>21498.25</v>
          </cell>
        </row>
        <row r="87">
          <cell r="B87" t="str">
            <v>1.1.4.01.99.</v>
          </cell>
          <cell r="C87" t="str">
            <v>UTILES, MATERIALES Y SUMINISTROS DIVERSOS</v>
          </cell>
          <cell r="D87">
            <v>2230278.88</v>
          </cell>
          <cell r="E87">
            <v>0</v>
          </cell>
          <cell r="F87">
            <v>150834.04999999999</v>
          </cell>
          <cell r="G87">
            <v>2079444.83</v>
          </cell>
        </row>
        <row r="88">
          <cell r="B88" t="str">
            <v>1.1.4.01.99.01.</v>
          </cell>
          <cell r="C88" t="str">
            <v>UTILES Y MATERIALES DE OFICINA Y COMPUTO</v>
          </cell>
          <cell r="D88">
            <v>764133.76</v>
          </cell>
          <cell r="E88">
            <v>0</v>
          </cell>
          <cell r="F88">
            <v>31434.73</v>
          </cell>
          <cell r="G88">
            <v>732699.03</v>
          </cell>
        </row>
        <row r="89">
          <cell r="B89" t="str">
            <v>1.1.4.01.99.01.0.</v>
          </cell>
          <cell r="C89" t="str">
            <v>UTILES Y MATERIALES DE OFICINA Y COMPUTO</v>
          </cell>
          <cell r="D89">
            <v>764133.76</v>
          </cell>
          <cell r="E89">
            <v>0</v>
          </cell>
          <cell r="F89">
            <v>31434.73</v>
          </cell>
          <cell r="G89">
            <v>732699.03</v>
          </cell>
        </row>
        <row r="90">
          <cell r="B90" t="str">
            <v>1.1.4.01.99.01.0.99999</v>
          </cell>
          <cell r="C90" t="str">
            <v>UTILES Y MATERIALES DE OFICINA Y COMPUTO</v>
          </cell>
          <cell r="D90">
            <v>764133.76</v>
          </cell>
          <cell r="E90">
            <v>0</v>
          </cell>
          <cell r="F90">
            <v>31434.73</v>
          </cell>
          <cell r="G90">
            <v>732699.03</v>
          </cell>
        </row>
        <row r="91">
          <cell r="B91" t="str">
            <v>1.1.4.01.99.03.</v>
          </cell>
          <cell r="C91" t="str">
            <v>PRODUCTOS DE PAPEL, CARTON E IMPRESOS</v>
          </cell>
          <cell r="D91">
            <v>1278841.79</v>
          </cell>
          <cell r="E91">
            <v>0</v>
          </cell>
          <cell r="F91">
            <v>112532.58</v>
          </cell>
          <cell r="G91">
            <v>1166309.21</v>
          </cell>
        </row>
        <row r="92">
          <cell r="B92" t="str">
            <v>1.1.4.01.99.03.0.</v>
          </cell>
          <cell r="C92" t="str">
            <v>PRODUCTOS DE PAPEL, CARTON E IMPRESOS</v>
          </cell>
          <cell r="D92">
            <v>1278841.79</v>
          </cell>
          <cell r="E92">
            <v>0</v>
          </cell>
          <cell r="F92">
            <v>112532.58</v>
          </cell>
          <cell r="G92">
            <v>1166309.21</v>
          </cell>
        </row>
        <row r="93">
          <cell r="B93" t="str">
            <v>1.1.4.01.99.03.0.99999</v>
          </cell>
          <cell r="C93" t="str">
            <v>PRODUCTOS DE PAPEL, CARTON E IMPRESOS</v>
          </cell>
          <cell r="D93">
            <v>1278841.79</v>
          </cell>
          <cell r="E93">
            <v>0</v>
          </cell>
          <cell r="F93">
            <v>112532.58</v>
          </cell>
          <cell r="G93">
            <v>1166309.21</v>
          </cell>
        </row>
        <row r="94">
          <cell r="B94" t="str">
            <v>1.1.4.01.99.05.</v>
          </cell>
          <cell r="C94" t="str">
            <v>UTILES Y MATERIALES DE LIMPIEZA</v>
          </cell>
          <cell r="D94">
            <v>138148.32999999999</v>
          </cell>
          <cell r="E94">
            <v>0</v>
          </cell>
          <cell r="F94">
            <v>6866.74</v>
          </cell>
          <cell r="G94">
            <v>131281.59</v>
          </cell>
        </row>
        <row r="95">
          <cell r="B95" t="str">
            <v>1.1.4.01.99.05.0.</v>
          </cell>
          <cell r="C95" t="str">
            <v>UTILES Y MATERIALES DE LIMPIEZA</v>
          </cell>
          <cell r="D95">
            <v>138148.32999999999</v>
          </cell>
          <cell r="E95">
            <v>0</v>
          </cell>
          <cell r="F95">
            <v>6866.74</v>
          </cell>
          <cell r="G95">
            <v>131281.59</v>
          </cell>
        </row>
        <row r="96">
          <cell r="B96" t="str">
            <v>1.1.4.01.99.05.0.99999</v>
          </cell>
          <cell r="C96" t="str">
            <v>UTILES Y MATERIALES DE LIMPIEZA</v>
          </cell>
          <cell r="D96">
            <v>138148.32999999999</v>
          </cell>
          <cell r="E96">
            <v>0</v>
          </cell>
          <cell r="F96">
            <v>6866.74</v>
          </cell>
          <cell r="G96">
            <v>131281.59</v>
          </cell>
        </row>
        <row r="97">
          <cell r="B97" t="str">
            <v>1.1.4.01.99.99.</v>
          </cell>
          <cell r="C97" t="str">
            <v>OTROS UTILES, MATERIALES Y SUMINISTROS DIVERSOS</v>
          </cell>
          <cell r="D97">
            <v>49155</v>
          </cell>
          <cell r="E97">
            <v>0</v>
          </cell>
          <cell r="F97">
            <v>0</v>
          </cell>
          <cell r="G97">
            <v>49155</v>
          </cell>
        </row>
        <row r="98">
          <cell r="B98" t="str">
            <v>1.1.4.01.99.99.0.</v>
          </cell>
          <cell r="C98" t="str">
            <v>OTROS UTILES, MATERIALES Y SUMINISTROS DIVERSOS</v>
          </cell>
          <cell r="D98">
            <v>49155</v>
          </cell>
          <cell r="E98">
            <v>0</v>
          </cell>
          <cell r="F98">
            <v>0</v>
          </cell>
          <cell r="G98">
            <v>49155</v>
          </cell>
        </row>
        <row r="99">
          <cell r="B99" t="str">
            <v>1.1.4.01.99.99.0.99999</v>
          </cell>
          <cell r="C99" t="str">
            <v>OTROS UTILES, MATERIALES Y SUMINISTROS DIVERSO</v>
          </cell>
          <cell r="D99">
            <v>49155</v>
          </cell>
          <cell r="E99">
            <v>0</v>
          </cell>
          <cell r="F99">
            <v>0</v>
          </cell>
          <cell r="G99">
            <v>49155</v>
          </cell>
        </row>
        <row r="100">
          <cell r="B100" t="str">
            <v>1.1.9.</v>
          </cell>
          <cell r="C100" t="str">
            <v>OTROS ACTIVOS A CORTO PLAZO</v>
          </cell>
          <cell r="D100">
            <v>442716.79</v>
          </cell>
          <cell r="E100">
            <v>81514469.260000005</v>
          </cell>
          <cell r="F100">
            <v>27243890.379999999</v>
          </cell>
          <cell r="G100">
            <v>54713295.670000002</v>
          </cell>
        </row>
        <row r="101">
          <cell r="B101" t="str">
            <v>1.1.9.01.</v>
          </cell>
          <cell r="C101" t="str">
            <v>GASTOS A DEVENGAR A CORTO PLAZO</v>
          </cell>
          <cell r="D101">
            <v>32344.04</v>
          </cell>
          <cell r="E101">
            <v>77622105.879999995</v>
          </cell>
          <cell r="F101">
            <v>23084651.640000001</v>
          </cell>
          <cell r="G101">
            <v>54569798.280000001</v>
          </cell>
        </row>
        <row r="102">
          <cell r="B102" t="str">
            <v>1.1.9.01.01.</v>
          </cell>
          <cell r="C102" t="str">
            <v>SERVICIOS A DEVENGAR C/P</v>
          </cell>
          <cell r="D102">
            <v>0</v>
          </cell>
          <cell r="E102">
            <v>6469677</v>
          </cell>
          <cell r="F102">
            <v>4883668.5599999996</v>
          </cell>
          <cell r="G102">
            <v>1586008.44</v>
          </cell>
        </row>
        <row r="103">
          <cell r="B103" t="str">
            <v>1.1.9.01.01.01.</v>
          </cell>
          <cell r="C103" t="str">
            <v>PRIMAS Y GASTOS DE SEGUROS A DEVENGAR C/P</v>
          </cell>
          <cell r="D103">
            <v>0</v>
          </cell>
          <cell r="E103">
            <v>6469677</v>
          </cell>
          <cell r="F103">
            <v>4883668.5599999996</v>
          </cell>
          <cell r="G103">
            <v>1586008.44</v>
          </cell>
        </row>
        <row r="104">
          <cell r="B104" t="str">
            <v>1.1.9.01.01.01.0.</v>
          </cell>
          <cell r="C104" t="str">
            <v>PRIMAS Y GASTOS DE SEGUROS A DEVENGAR C/P</v>
          </cell>
          <cell r="D104">
            <v>0</v>
          </cell>
          <cell r="E104">
            <v>6469677</v>
          </cell>
          <cell r="F104">
            <v>4883668.5599999996</v>
          </cell>
          <cell r="G104">
            <v>1586008.44</v>
          </cell>
        </row>
        <row r="105">
          <cell r="B105" t="str">
            <v>1.1.9.01.01.01.0.22191</v>
          </cell>
          <cell r="C105" t="str">
            <v>INSTITUTO NACIONAL DE SEGUROS (INS)</v>
          </cell>
          <cell r="D105">
            <v>0</v>
          </cell>
          <cell r="E105">
            <v>6469677</v>
          </cell>
          <cell r="F105">
            <v>4883668.5599999996</v>
          </cell>
          <cell r="G105">
            <v>1586008.44</v>
          </cell>
        </row>
        <row r="106">
          <cell r="B106" t="str">
            <v>1.1.9.01.99.</v>
          </cell>
          <cell r="C106" t="str">
            <v>OTROS GASTOS A DEVENGAR C/P</v>
          </cell>
          <cell r="D106">
            <v>32344.04</v>
          </cell>
          <cell r="E106">
            <v>71152428.879999995</v>
          </cell>
          <cell r="F106">
            <v>18200983.079999998</v>
          </cell>
          <cell r="G106">
            <v>52983789.840000004</v>
          </cell>
        </row>
        <row r="107">
          <cell r="B107" t="str">
            <v>1.1.9.01.99.99.</v>
          </cell>
          <cell r="C107" t="str">
            <v>OTROS GASTOS A DEVENGAR C/P</v>
          </cell>
          <cell r="D107">
            <v>32344.04</v>
          </cell>
          <cell r="E107">
            <v>71152428.879999995</v>
          </cell>
          <cell r="F107">
            <v>18200983.079999998</v>
          </cell>
          <cell r="G107">
            <v>52983789.840000004</v>
          </cell>
        </row>
        <row r="108">
          <cell r="B108" t="str">
            <v>1.1.9.01.99.99.0.</v>
          </cell>
          <cell r="C108" t="str">
            <v>OTROS GASTOS A DEVENGAR C/P</v>
          </cell>
          <cell r="D108">
            <v>32344.04</v>
          </cell>
          <cell r="E108">
            <v>71152428.879999995</v>
          </cell>
          <cell r="F108">
            <v>18200983.079999998</v>
          </cell>
          <cell r="G108">
            <v>52983789.840000004</v>
          </cell>
        </row>
        <row r="109">
          <cell r="B109" t="str">
            <v>1.1.9.01.99.99.0.99999</v>
          </cell>
          <cell r="C109" t="str">
            <v>COMBUSTIBLE PAGADO POR ADELANTADO</v>
          </cell>
          <cell r="D109">
            <v>32344.04</v>
          </cell>
          <cell r="E109">
            <v>71152428.879999995</v>
          </cell>
          <cell r="F109">
            <v>18200983.079999998</v>
          </cell>
          <cell r="G109">
            <v>52983789.840000004</v>
          </cell>
        </row>
        <row r="110">
          <cell r="B110" t="str">
            <v>1.1.9.02.</v>
          </cell>
          <cell r="C110" t="str">
            <v>CUENTAS TRANSITORIAS</v>
          </cell>
          <cell r="D110">
            <v>410372.75</v>
          </cell>
          <cell r="E110">
            <v>3892363.38</v>
          </cell>
          <cell r="F110">
            <v>4159238.74</v>
          </cell>
          <cell r="G110">
            <v>143497.39000000001</v>
          </cell>
        </row>
        <row r="111">
          <cell r="B111" t="str">
            <v>1.1.9.02.01.</v>
          </cell>
          <cell r="C111" t="str">
            <v>REGISTROS TRANSITORIOS</v>
          </cell>
          <cell r="D111">
            <v>410372.75</v>
          </cell>
          <cell r="E111">
            <v>3892363.38</v>
          </cell>
          <cell r="F111">
            <v>4159238.74</v>
          </cell>
          <cell r="G111">
            <v>143497.39000000001</v>
          </cell>
        </row>
        <row r="112">
          <cell r="B112" t="str">
            <v>1.1.9.02.01.01.</v>
          </cell>
          <cell r="C112" t="str">
            <v>REGISTROS TRANSITORIOS DE TRANSACCIONES SIN MOVIMIENTO DE FONDOS</v>
          </cell>
          <cell r="D112">
            <v>410372.75</v>
          </cell>
          <cell r="E112">
            <v>3892363.38</v>
          </cell>
          <cell r="F112">
            <v>4159238.74</v>
          </cell>
          <cell r="G112">
            <v>143497.39000000001</v>
          </cell>
        </row>
        <row r="113">
          <cell r="B113" t="str">
            <v>1.1.9.02.01.01.0.</v>
          </cell>
          <cell r="C113" t="str">
            <v>REGISTROS TRANSITORIOS DE TRANSACCIONES SIN MOVIMIENTO DE FONDOS</v>
          </cell>
          <cell r="D113">
            <v>410372.75</v>
          </cell>
          <cell r="E113">
            <v>3892363.38</v>
          </cell>
          <cell r="F113">
            <v>4159238.74</v>
          </cell>
          <cell r="G113">
            <v>143497.39000000001</v>
          </cell>
        </row>
        <row r="114">
          <cell r="B114" t="str">
            <v>1.1.9.02.01.01.0.99999</v>
          </cell>
          <cell r="C114" t="str">
            <v>REGISTROS TRANSITORIOS DE TRANSACCIONES SIN MOVIMIENTO DE FONDOS</v>
          </cell>
          <cell r="D114">
            <v>410372.75</v>
          </cell>
          <cell r="E114">
            <v>3892363.38</v>
          </cell>
          <cell r="F114">
            <v>4159238.74</v>
          </cell>
          <cell r="G114">
            <v>143497.39000000001</v>
          </cell>
        </row>
        <row r="115">
          <cell r="B115" t="str">
            <v>1.2.</v>
          </cell>
          <cell r="C115" t="str">
            <v>ACTIVO NO CORRIENTE</v>
          </cell>
          <cell r="D115">
            <v>2136305261.27</v>
          </cell>
          <cell r="E115">
            <v>54200343.57</v>
          </cell>
          <cell r="F115">
            <v>70862218.049999997</v>
          </cell>
          <cell r="G115">
            <v>2119643386.79</v>
          </cell>
        </row>
        <row r="116">
          <cell r="B116" t="str">
            <v>1.2.3.</v>
          </cell>
          <cell r="C116" t="str">
            <v>CUENTAS A COBRAR A LARGO PLAZO</v>
          </cell>
          <cell r="D116">
            <v>0</v>
          </cell>
          <cell r="E116">
            <v>30495060.829999998</v>
          </cell>
          <cell r="F116">
            <v>0</v>
          </cell>
          <cell r="G116">
            <v>30495060.829999998</v>
          </cell>
        </row>
        <row r="117">
          <cell r="B117" t="str">
            <v>1.2.3.08.</v>
          </cell>
          <cell r="C117" t="str">
            <v>DOCUMENTOS A COBRAR A LARGO PLAZO</v>
          </cell>
          <cell r="D117">
            <v>0</v>
          </cell>
          <cell r="E117">
            <v>30495060.829999998</v>
          </cell>
          <cell r="F117">
            <v>0</v>
          </cell>
          <cell r="G117">
            <v>30495060.829999998</v>
          </cell>
        </row>
        <row r="118">
          <cell r="B118" t="str">
            <v>1.2.3.08.02.</v>
          </cell>
          <cell r="C118" t="str">
            <v>DOCUMENTOS A COBRAR POR FRACCIONAMIENTO Y ARREGLOS DE PAGO LARGO PLAZO</v>
          </cell>
          <cell r="D118">
            <v>0</v>
          </cell>
          <cell r="E118">
            <v>30495060.829999998</v>
          </cell>
          <cell r="F118">
            <v>0</v>
          </cell>
          <cell r="G118">
            <v>30495060.829999998</v>
          </cell>
        </row>
        <row r="119">
          <cell r="B119" t="str">
            <v>1.2.3.08.02.99.</v>
          </cell>
          <cell r="C119" t="str">
            <v>DOCUMENTOS A COBRAR POR OTROS FRACCIONAMIENTOS Y ARREGLOS DE PAGO LARGO PLAZO</v>
          </cell>
          <cell r="D119">
            <v>0</v>
          </cell>
          <cell r="E119">
            <v>30495060.829999998</v>
          </cell>
          <cell r="F119">
            <v>0</v>
          </cell>
          <cell r="G119">
            <v>30495060.829999998</v>
          </cell>
        </row>
        <row r="120">
          <cell r="B120" t="str">
            <v>1.2.3.08.02.99.1.</v>
          </cell>
          <cell r="C120" t="str">
            <v>DOCUMENTOS A COBRAR POR OTROS FRACCIONAMIENTOS Y ARREGLOS DE PAGO LARGO PLAZO</v>
          </cell>
          <cell r="D120">
            <v>0</v>
          </cell>
          <cell r="E120">
            <v>30495060.829999998</v>
          </cell>
          <cell r="F120">
            <v>0</v>
          </cell>
          <cell r="G120">
            <v>30495060.829999998</v>
          </cell>
        </row>
        <row r="121">
          <cell r="B121" t="str">
            <v>1.2.3.08.02.99.1.99999</v>
          </cell>
          <cell r="C121" t="str">
            <v>DOCUMENTOS A COBRAR POR OTROS FRACCIONAMIENTOS Y ARREGLOS DE PAGO LARGO PLAZO -VALOR NOMINAL</v>
          </cell>
          <cell r="D121">
            <v>0</v>
          </cell>
          <cell r="E121">
            <v>30495060.829999998</v>
          </cell>
          <cell r="F121">
            <v>0</v>
          </cell>
          <cell r="G121">
            <v>30495060.829999998</v>
          </cell>
        </row>
        <row r="122">
          <cell r="B122" t="str">
            <v>1.2.5.</v>
          </cell>
          <cell r="C122" t="str">
            <v>BIENES NO CONCESIONADOS</v>
          </cell>
          <cell r="D122">
            <v>1678468519.24</v>
          </cell>
          <cell r="E122">
            <v>23705282.739999998</v>
          </cell>
          <cell r="F122">
            <v>67992573.459999993</v>
          </cell>
          <cell r="G122">
            <v>1634181228.52</v>
          </cell>
        </row>
        <row r="123">
          <cell r="B123" t="str">
            <v>1.2.5.01.</v>
          </cell>
          <cell r="C123" t="str">
            <v>PROPIEDADES, PLANTA Y EQUIPOS EXPLOTADOS</v>
          </cell>
          <cell r="D123">
            <v>1633103251.78</v>
          </cell>
          <cell r="E123">
            <v>15407920.9</v>
          </cell>
          <cell r="F123">
            <v>51871996.509999998</v>
          </cell>
          <cell r="G123">
            <v>1596639176.1700001</v>
          </cell>
        </row>
        <row r="124">
          <cell r="B124" t="str">
            <v>1.2.5.01.01.</v>
          </cell>
          <cell r="C124" t="str">
            <v>TIERRAS Y TERRENOS</v>
          </cell>
          <cell r="D124">
            <v>431353047.94</v>
          </cell>
          <cell r="E124">
            <v>0</v>
          </cell>
          <cell r="F124">
            <v>0</v>
          </cell>
          <cell r="G124">
            <v>431353047.94</v>
          </cell>
        </row>
        <row r="125">
          <cell r="B125" t="str">
            <v>1.2.5.01.01.01.</v>
          </cell>
          <cell r="C125" t="str">
            <v>TERRENOS PARA CONSTRUCCION DE EDIFICIOS</v>
          </cell>
          <cell r="D125">
            <v>431353047.94</v>
          </cell>
          <cell r="E125">
            <v>0</v>
          </cell>
          <cell r="F125">
            <v>0</v>
          </cell>
          <cell r="G125">
            <v>431353047.94</v>
          </cell>
        </row>
        <row r="126">
          <cell r="B126" t="str">
            <v>1.2.5.01.01.01.6.</v>
          </cell>
          <cell r="C126" t="str">
            <v>VALORES DE ORIGEN</v>
          </cell>
          <cell r="D126">
            <v>199989.6</v>
          </cell>
          <cell r="E126">
            <v>0</v>
          </cell>
          <cell r="F126">
            <v>0</v>
          </cell>
          <cell r="G126">
            <v>199989.6</v>
          </cell>
        </row>
        <row r="127">
          <cell r="B127" t="str">
            <v>1.2.5.01.01.01.6.99999</v>
          </cell>
          <cell r="C127" t="str">
            <v>VALORES DE ORIGEN - TERRENOS PARA CONSTRUCCION</v>
          </cell>
          <cell r="D127">
            <v>199989.6</v>
          </cell>
          <cell r="E127">
            <v>0</v>
          </cell>
          <cell r="F127">
            <v>0</v>
          </cell>
          <cell r="G127">
            <v>199989.6</v>
          </cell>
        </row>
        <row r="128">
          <cell r="B128" t="str">
            <v>1.2.5.01.01.01.7.</v>
          </cell>
          <cell r="C128" t="str">
            <v>REVALUACIONES</v>
          </cell>
          <cell r="D128">
            <v>431153058.33999997</v>
          </cell>
          <cell r="E128">
            <v>0</v>
          </cell>
          <cell r="F128">
            <v>0</v>
          </cell>
          <cell r="G128">
            <v>431153058.33999997</v>
          </cell>
        </row>
        <row r="129">
          <cell r="B129" t="str">
            <v>1.2.5.01.01.01.7.99999</v>
          </cell>
          <cell r="C129" t="str">
            <v>REVALUACIONES</v>
          </cell>
          <cell r="D129">
            <v>431153058.33999997</v>
          </cell>
          <cell r="E129">
            <v>0</v>
          </cell>
          <cell r="F129">
            <v>0</v>
          </cell>
          <cell r="G129">
            <v>431153058.33999997</v>
          </cell>
        </row>
        <row r="130">
          <cell r="B130" t="str">
            <v>1.2.5.01.02.</v>
          </cell>
          <cell r="C130" t="str">
            <v>EDIFICIOS</v>
          </cell>
          <cell r="D130">
            <v>1082194902.0799999</v>
          </cell>
          <cell r="E130">
            <v>0</v>
          </cell>
          <cell r="F130">
            <v>13590051.9</v>
          </cell>
          <cell r="G130">
            <v>1068604850.1799999</v>
          </cell>
        </row>
        <row r="131">
          <cell r="B131" t="str">
            <v>1.2.5.01.02.01.</v>
          </cell>
          <cell r="C131" t="str">
            <v>EDIFICIOS DE OFICINAS Y ATENCION AL PUBLICO</v>
          </cell>
          <cell r="D131">
            <v>1082194902.0799999</v>
          </cell>
          <cell r="E131">
            <v>0</v>
          </cell>
          <cell r="F131">
            <v>13590051.9</v>
          </cell>
          <cell r="G131">
            <v>1068604850.1799999</v>
          </cell>
        </row>
        <row r="132">
          <cell r="B132" t="str">
            <v>1.2.5.01.02.01.1.</v>
          </cell>
          <cell r="C132" t="str">
            <v>VALORES DE ORIGEN</v>
          </cell>
          <cell r="D132">
            <v>1281546549.03</v>
          </cell>
          <cell r="E132">
            <v>0</v>
          </cell>
          <cell r="F132">
            <v>0</v>
          </cell>
          <cell r="G132">
            <v>1281546549.03</v>
          </cell>
        </row>
        <row r="133">
          <cell r="B133" t="str">
            <v>1.2.5.01.02.01.1.99999</v>
          </cell>
          <cell r="C133" t="str">
            <v>VALORES DE ORIGEN - EDIFICIOS DE OFICINAS Y AT</v>
          </cell>
          <cell r="D133">
            <v>1281546549.03</v>
          </cell>
          <cell r="E133">
            <v>0</v>
          </cell>
          <cell r="F133">
            <v>0</v>
          </cell>
          <cell r="G133">
            <v>1281546549.03</v>
          </cell>
        </row>
        <row r="134">
          <cell r="B134" t="str">
            <v>1.2.5.01.02.01.2.</v>
          </cell>
          <cell r="C134" t="str">
            <v>REVALUACIONES</v>
          </cell>
          <cell r="D134">
            <v>39798872.75</v>
          </cell>
          <cell r="E134">
            <v>0</v>
          </cell>
          <cell r="F134">
            <v>0</v>
          </cell>
          <cell r="G134">
            <v>39798872.75</v>
          </cell>
        </row>
        <row r="135">
          <cell r="B135" t="str">
            <v>1.2.5.01.02.01.2.99999</v>
          </cell>
          <cell r="C135" t="str">
            <v>REVALUACIONES - EDIFICIOS DE OFICINAS Y AT</v>
          </cell>
          <cell r="D135">
            <v>39798872.75</v>
          </cell>
          <cell r="E135">
            <v>0</v>
          </cell>
          <cell r="F135">
            <v>0</v>
          </cell>
          <cell r="G135">
            <v>39798872.75</v>
          </cell>
        </row>
        <row r="136">
          <cell r="B136" t="str">
            <v>1.2.5.01.02.01.3.</v>
          </cell>
          <cell r="C136" t="str">
            <v>DEPRECIACIONES ACUMULADAS *</v>
          </cell>
          <cell r="D136">
            <v>-129541266.27</v>
          </cell>
          <cell r="E136">
            <v>0</v>
          </cell>
          <cell r="F136">
            <v>13590051.9</v>
          </cell>
          <cell r="G136">
            <v>-143131318.16999999</v>
          </cell>
        </row>
        <row r="137">
          <cell r="B137" t="str">
            <v>1.2.5.01.02.01.3.99999</v>
          </cell>
          <cell r="C137" t="str">
            <v>DEPRECIACIONES ACUMULADAS*-EDIFICIOS DE OFICIN</v>
          </cell>
          <cell r="D137">
            <v>-129541266.27</v>
          </cell>
          <cell r="E137">
            <v>0</v>
          </cell>
          <cell r="F137">
            <v>13590051.9</v>
          </cell>
          <cell r="G137">
            <v>-143131318.16999999</v>
          </cell>
        </row>
        <row r="138">
          <cell r="B138" t="str">
            <v>1.2.5.01.02.01.4.</v>
          </cell>
          <cell r="C138" t="str">
            <v>PERDIDAS POR DETERIORO *</v>
          </cell>
          <cell r="D138">
            <v>-109609253.43000001</v>
          </cell>
          <cell r="E138">
            <v>0</v>
          </cell>
          <cell r="F138">
            <v>0</v>
          </cell>
          <cell r="G138">
            <v>-109609253.43000001</v>
          </cell>
        </row>
        <row r="139">
          <cell r="B139" t="str">
            <v>1.2.5.01.02.01.4.99999</v>
          </cell>
          <cell r="C139" t="str">
            <v>PERDIDAS POR DETERIORO*-EDIFICIOS DE OFICIN</v>
          </cell>
          <cell r="D139">
            <v>-109609253.43000001</v>
          </cell>
          <cell r="E139">
            <v>0</v>
          </cell>
          <cell r="F139">
            <v>0</v>
          </cell>
          <cell r="G139">
            <v>-109609253.43000001</v>
          </cell>
        </row>
        <row r="140">
          <cell r="B140" t="str">
            <v>1.2.5.01.03.</v>
          </cell>
          <cell r="C140" t="str">
            <v>MAQUINARIA Y EQUIPO PARA LA PRODUCCION</v>
          </cell>
          <cell r="D140">
            <v>10692692.789999999</v>
          </cell>
          <cell r="E140">
            <v>0</v>
          </cell>
          <cell r="F140">
            <v>716929.69</v>
          </cell>
          <cell r="G140">
            <v>9975763.0999999996</v>
          </cell>
        </row>
        <row r="141">
          <cell r="B141" t="str">
            <v>1.2.5.01.03.03.</v>
          </cell>
          <cell r="C141" t="str">
            <v>PLANTA ELECTRICA</v>
          </cell>
          <cell r="D141">
            <v>10692692.789999999</v>
          </cell>
          <cell r="E141">
            <v>0</v>
          </cell>
          <cell r="F141">
            <v>716929.69</v>
          </cell>
          <cell r="G141">
            <v>9975763.0999999996</v>
          </cell>
        </row>
        <row r="142">
          <cell r="B142" t="str">
            <v>1.2.5.01.03.03.1.</v>
          </cell>
          <cell r="C142" t="str">
            <v>VALORES DE ORIGEN</v>
          </cell>
          <cell r="D142">
            <v>16267079.300000001</v>
          </cell>
          <cell r="E142">
            <v>0</v>
          </cell>
          <cell r="F142">
            <v>0</v>
          </cell>
          <cell r="G142">
            <v>16267079.300000001</v>
          </cell>
        </row>
        <row r="143">
          <cell r="B143" t="str">
            <v>1.2.5.01.03.03.1.99999</v>
          </cell>
          <cell r="C143" t="str">
            <v>VALORES DE ORIGEN - PLANTA ELECTRICA</v>
          </cell>
          <cell r="D143">
            <v>16267079.300000001</v>
          </cell>
          <cell r="E143">
            <v>0</v>
          </cell>
          <cell r="F143">
            <v>0</v>
          </cell>
          <cell r="G143">
            <v>16267079.300000001</v>
          </cell>
        </row>
        <row r="144">
          <cell r="B144" t="str">
            <v>1.2.5.01.03.03.3.</v>
          </cell>
          <cell r="C144" t="str">
            <v>DEPRECIACIONES ACUMULADAS*</v>
          </cell>
          <cell r="D144">
            <v>-5574386.5099999998</v>
          </cell>
          <cell r="E144">
            <v>0</v>
          </cell>
          <cell r="F144">
            <v>716929.69</v>
          </cell>
          <cell r="G144">
            <v>-6291316.2000000002</v>
          </cell>
        </row>
        <row r="145">
          <cell r="B145" t="str">
            <v>1.2.5.01.03.03.3.99999</v>
          </cell>
          <cell r="C145" t="str">
            <v>DEPRECIACIONES ACUMULADAS * - PLANTA ELECTRICA</v>
          </cell>
          <cell r="D145">
            <v>-5574386.5099999998</v>
          </cell>
          <cell r="E145">
            <v>0</v>
          </cell>
          <cell r="F145">
            <v>716929.69</v>
          </cell>
          <cell r="G145">
            <v>-6291316.2000000002</v>
          </cell>
        </row>
        <row r="146">
          <cell r="B146" t="str">
            <v>1.2.5.01.04.</v>
          </cell>
          <cell r="C146" t="str">
            <v>EQUIPO DE TRANSPORTE, TRACCION Y ELEVACION</v>
          </cell>
          <cell r="D146">
            <v>13114379.24</v>
          </cell>
          <cell r="E146">
            <v>0</v>
          </cell>
          <cell r="F146">
            <v>3544170.4</v>
          </cell>
          <cell r="G146">
            <v>9570208.8399999999</v>
          </cell>
        </row>
        <row r="147">
          <cell r="B147" t="str">
            <v>1.2.5.01.04.02.</v>
          </cell>
          <cell r="C147" t="str">
            <v>VEHICULOS</v>
          </cell>
          <cell r="D147">
            <v>13114379.24</v>
          </cell>
          <cell r="E147">
            <v>0</v>
          </cell>
          <cell r="F147">
            <v>3544170.4</v>
          </cell>
          <cell r="G147">
            <v>9570208.8399999999</v>
          </cell>
        </row>
        <row r="148">
          <cell r="B148" t="str">
            <v>1.2.5.01.04.02.1.</v>
          </cell>
          <cell r="C148" t="str">
            <v>VALORES DE ORIGEN</v>
          </cell>
          <cell r="D148">
            <v>60015916</v>
          </cell>
          <cell r="E148">
            <v>0</v>
          </cell>
          <cell r="F148">
            <v>0</v>
          </cell>
          <cell r="G148">
            <v>60015916</v>
          </cell>
        </row>
        <row r="149">
          <cell r="B149" t="str">
            <v>1.2.5.01.04.02.1.99999</v>
          </cell>
          <cell r="C149" t="str">
            <v>VALORES DE ORIGEN - VEHICULOS</v>
          </cell>
          <cell r="D149">
            <v>60015916</v>
          </cell>
          <cell r="E149">
            <v>0</v>
          </cell>
          <cell r="F149">
            <v>0</v>
          </cell>
          <cell r="G149">
            <v>60015916</v>
          </cell>
        </row>
        <row r="150">
          <cell r="B150" t="str">
            <v>1.2.5.01.04.02.2.</v>
          </cell>
          <cell r="C150" t="str">
            <v>REVALUACIONES - VEHICULOS</v>
          </cell>
          <cell r="D150">
            <v>7112787.6399999997</v>
          </cell>
          <cell r="E150">
            <v>0</v>
          </cell>
          <cell r="F150">
            <v>0</v>
          </cell>
          <cell r="G150">
            <v>7112787.6399999997</v>
          </cell>
        </row>
        <row r="151">
          <cell r="B151" t="str">
            <v>1.2.5.01.04.02.2.99999</v>
          </cell>
          <cell r="C151" t="str">
            <v>REVALUACIONES - VEHICULOS</v>
          </cell>
          <cell r="D151">
            <v>7112787.6399999997</v>
          </cell>
          <cell r="E151">
            <v>0</v>
          </cell>
          <cell r="F151">
            <v>0</v>
          </cell>
          <cell r="G151">
            <v>7112787.6399999997</v>
          </cell>
        </row>
        <row r="152">
          <cell r="B152" t="str">
            <v>1.2.5.01.04.02.3.</v>
          </cell>
          <cell r="C152" t="str">
            <v>DEPRECIACIONES ACUMULADAS*</v>
          </cell>
          <cell r="D152">
            <v>-54014324.399999999</v>
          </cell>
          <cell r="E152">
            <v>0</v>
          </cell>
          <cell r="F152">
            <v>3544170.4</v>
          </cell>
          <cell r="G152">
            <v>-57558494.799999997</v>
          </cell>
        </row>
        <row r="153">
          <cell r="B153" t="str">
            <v>1.2.5.01.04.02.3.99999</v>
          </cell>
          <cell r="C153" t="str">
            <v>DEPRECIACIONES ACUMULADAS * - VEHICULOS</v>
          </cell>
          <cell r="D153">
            <v>-54014324.399999999</v>
          </cell>
          <cell r="E153">
            <v>0</v>
          </cell>
          <cell r="F153">
            <v>3544170.4</v>
          </cell>
          <cell r="G153">
            <v>-57558494.799999997</v>
          </cell>
        </row>
        <row r="154">
          <cell r="B154" t="str">
            <v>1.2.5.01.05.</v>
          </cell>
          <cell r="C154" t="str">
            <v>EQUIPOS DE COMUNICACION</v>
          </cell>
          <cell r="D154">
            <v>8590058.3599999994</v>
          </cell>
          <cell r="E154">
            <v>4502926.95</v>
          </cell>
          <cell r="F154">
            <v>6051399.8700000001</v>
          </cell>
          <cell r="G154">
            <v>7041585.4400000004</v>
          </cell>
        </row>
        <row r="155">
          <cell r="B155" t="str">
            <v>1.2.5.01.05.02.</v>
          </cell>
          <cell r="C155" t="str">
            <v>EQUIPOS DE TELEFONIA</v>
          </cell>
          <cell r="D155">
            <v>655061.85</v>
          </cell>
          <cell r="E155">
            <v>4409425.95</v>
          </cell>
          <cell r="F155">
            <v>4935469.8499999996</v>
          </cell>
          <cell r="G155">
            <v>129017.95</v>
          </cell>
        </row>
        <row r="156">
          <cell r="B156" t="str">
            <v>1.2.5.01.05.02.1.</v>
          </cell>
          <cell r="C156" t="str">
            <v>VALORES DE ORIGEN</v>
          </cell>
          <cell r="D156">
            <v>6178674.75</v>
          </cell>
          <cell r="E156">
            <v>0</v>
          </cell>
          <cell r="F156">
            <v>4899362.24</v>
          </cell>
          <cell r="G156">
            <v>1279312.51</v>
          </cell>
        </row>
        <row r="157">
          <cell r="B157" t="str">
            <v>1.2.5.01.05.02.1.99999</v>
          </cell>
          <cell r="C157" t="str">
            <v>VALORES DE ORIGEN - EQUIPOS DE TELEFONIA</v>
          </cell>
          <cell r="D157">
            <v>6178674.75</v>
          </cell>
          <cell r="E157">
            <v>0</v>
          </cell>
          <cell r="F157">
            <v>4899362.24</v>
          </cell>
          <cell r="G157">
            <v>1279312.51</v>
          </cell>
        </row>
        <row r="158">
          <cell r="B158" t="str">
            <v>1.2.5.01.05.02.3.</v>
          </cell>
          <cell r="C158" t="str">
            <v>DEPRECIACIONES ACUMULADAS *</v>
          </cell>
          <cell r="D158">
            <v>-5523612.9000000004</v>
          </cell>
          <cell r="E158">
            <v>4409425.95</v>
          </cell>
          <cell r="F158">
            <v>36107.61</v>
          </cell>
          <cell r="G158">
            <v>-1150294.56</v>
          </cell>
        </row>
        <row r="159">
          <cell r="B159" t="str">
            <v>1.2.5.01.05.02.3.99999</v>
          </cell>
          <cell r="C159" t="str">
            <v>DEPRECIACIONES ACUMULADAS * - EQUIPOS DE TELEF</v>
          </cell>
          <cell r="D159">
            <v>-5523612.9000000004</v>
          </cell>
          <cell r="E159">
            <v>4409425.95</v>
          </cell>
          <cell r="F159">
            <v>36107.61</v>
          </cell>
          <cell r="G159">
            <v>-1150294.56</v>
          </cell>
        </row>
        <row r="160">
          <cell r="B160" t="str">
            <v>1.2.5.01.05.03.</v>
          </cell>
          <cell r="C160" t="str">
            <v>EQUIPO DE RADIOCOMUNICACIÓN</v>
          </cell>
          <cell r="D160">
            <v>100120</v>
          </cell>
          <cell r="E160">
            <v>0</v>
          </cell>
          <cell r="F160">
            <v>0</v>
          </cell>
          <cell r="G160">
            <v>100120</v>
          </cell>
        </row>
        <row r="161">
          <cell r="B161" t="str">
            <v>1.2.5.01.05.03.1.</v>
          </cell>
          <cell r="C161" t="str">
            <v>VALOR DE ORIGEN</v>
          </cell>
          <cell r="D161">
            <v>100120</v>
          </cell>
          <cell r="E161">
            <v>0</v>
          </cell>
          <cell r="F161">
            <v>0</v>
          </cell>
          <cell r="G161">
            <v>100120</v>
          </cell>
        </row>
        <row r="162">
          <cell r="B162" t="str">
            <v>1.2.5.01.05.03.1.99999</v>
          </cell>
          <cell r="C162" t="str">
            <v>VALOR DE ORIGEN - EQUIPO RADIOCOMUNICACION</v>
          </cell>
          <cell r="D162">
            <v>100120</v>
          </cell>
          <cell r="E162">
            <v>0</v>
          </cell>
          <cell r="F162">
            <v>0</v>
          </cell>
          <cell r="G162">
            <v>100120</v>
          </cell>
        </row>
        <row r="163">
          <cell r="B163" t="str">
            <v>1.2.5.01.05.04.</v>
          </cell>
          <cell r="C163" t="str">
            <v>EQUIPOS DE AUDIO Y VIDEO</v>
          </cell>
          <cell r="D163">
            <v>5597409.8300000001</v>
          </cell>
          <cell r="E163">
            <v>93501</v>
          </cell>
          <cell r="F163">
            <v>751435.33</v>
          </cell>
          <cell r="G163">
            <v>4939475.5</v>
          </cell>
        </row>
        <row r="164">
          <cell r="B164" t="str">
            <v>1.2.5.01.05.04.1.</v>
          </cell>
          <cell r="C164" t="str">
            <v>VALORES DE ORIGEN</v>
          </cell>
          <cell r="D164">
            <v>12263849.369999999</v>
          </cell>
          <cell r="E164">
            <v>0</v>
          </cell>
          <cell r="F164">
            <v>103890</v>
          </cell>
          <cell r="G164">
            <v>12159959.369999999</v>
          </cell>
        </row>
        <row r="165">
          <cell r="B165" t="str">
            <v>1.2.5.01.05.04.1.99999</v>
          </cell>
          <cell r="C165" t="str">
            <v>VALORES DE ORIGEN - EQUIPOS DE AUDIO Y VIDEO</v>
          </cell>
          <cell r="D165">
            <v>12263849.369999999</v>
          </cell>
          <cell r="E165">
            <v>0</v>
          </cell>
          <cell r="F165">
            <v>103890</v>
          </cell>
          <cell r="G165">
            <v>12159959.369999999</v>
          </cell>
        </row>
        <row r="166">
          <cell r="B166" t="str">
            <v>1.2.5.01.05.04.3.</v>
          </cell>
          <cell r="C166" t="str">
            <v>DEPRECIACIONES ACUMULADAS *</v>
          </cell>
          <cell r="D166">
            <v>-6666439.54</v>
          </cell>
          <cell r="E166">
            <v>93501</v>
          </cell>
          <cell r="F166">
            <v>647545.32999999996</v>
          </cell>
          <cell r="G166">
            <v>-7220483.8700000001</v>
          </cell>
        </row>
        <row r="167">
          <cell r="B167" t="str">
            <v>1.2.5.01.05.04.3.99999</v>
          </cell>
          <cell r="C167" t="str">
            <v>DEPRECIACIONES ACUMULADAS * - EQUIPOS DE AUDIO</v>
          </cell>
          <cell r="D167">
            <v>-6666439.54</v>
          </cell>
          <cell r="E167">
            <v>93501</v>
          </cell>
          <cell r="F167">
            <v>647545.32999999996</v>
          </cell>
          <cell r="G167">
            <v>-7220483.8700000001</v>
          </cell>
        </row>
        <row r="168">
          <cell r="B168" t="str">
            <v>1.2.5.01.05.99.</v>
          </cell>
          <cell r="C168" t="str">
            <v>OTROS EQUIPOS DE COMUNICACION</v>
          </cell>
          <cell r="D168">
            <v>2237466.6800000002</v>
          </cell>
          <cell r="E168">
            <v>0</v>
          </cell>
          <cell r="F168">
            <v>364494.69</v>
          </cell>
          <cell r="G168">
            <v>1872971.99</v>
          </cell>
        </row>
        <row r="169">
          <cell r="B169" t="str">
            <v>1.2.5.01.05.99.1.</v>
          </cell>
          <cell r="C169" t="str">
            <v>VALORES DE ORIGEN</v>
          </cell>
          <cell r="D169">
            <v>5433620</v>
          </cell>
          <cell r="E169">
            <v>0</v>
          </cell>
          <cell r="F169">
            <v>0</v>
          </cell>
          <cell r="G169">
            <v>5433620</v>
          </cell>
        </row>
        <row r="170">
          <cell r="B170" t="str">
            <v>1.2.5.01.05.99.1.99999</v>
          </cell>
          <cell r="C170" t="str">
            <v>VALORES DE ORIGEN - OTROS EQUIPOS DE COMUNICAC</v>
          </cell>
          <cell r="D170">
            <v>5433620</v>
          </cell>
          <cell r="E170">
            <v>0</v>
          </cell>
          <cell r="F170">
            <v>0</v>
          </cell>
          <cell r="G170">
            <v>5433620</v>
          </cell>
        </row>
        <row r="171">
          <cell r="B171" t="str">
            <v>1.2.5.01.05.99.3.</v>
          </cell>
          <cell r="C171" t="str">
            <v>DEPRECIACIONES ACUMULADAS *</v>
          </cell>
          <cell r="D171">
            <v>-3196153.32</v>
          </cell>
          <cell r="E171">
            <v>0</v>
          </cell>
          <cell r="F171">
            <v>364494.69</v>
          </cell>
          <cell r="G171">
            <v>-3560648.01</v>
          </cell>
        </row>
        <row r="172">
          <cell r="B172" t="str">
            <v>1.2.5.01.05.99.3.99999</v>
          </cell>
          <cell r="C172" t="str">
            <v>DEPRECIACIONES ACUMULADAS * - OTROS EQUIPOS DE</v>
          </cell>
          <cell r="D172">
            <v>-3196153.32</v>
          </cell>
          <cell r="E172">
            <v>0</v>
          </cell>
          <cell r="F172">
            <v>364494.69</v>
          </cell>
          <cell r="G172">
            <v>-3560648.01</v>
          </cell>
        </row>
        <row r="173">
          <cell r="B173" t="str">
            <v>1.2.5.01.06.</v>
          </cell>
          <cell r="C173" t="str">
            <v>EQUIPOS Y MOBILIARIO DE OFICINA</v>
          </cell>
          <cell r="D173">
            <v>32210209.149999999</v>
          </cell>
          <cell r="E173">
            <v>1677507.25</v>
          </cell>
          <cell r="F173">
            <v>5325146.47</v>
          </cell>
          <cell r="G173">
            <v>28562569.93</v>
          </cell>
        </row>
        <row r="174">
          <cell r="B174" t="str">
            <v>1.2.5.01.06.01.</v>
          </cell>
          <cell r="C174" t="str">
            <v>ARCHIVADORES, BIBLIOTECAS Y ARMARIOS</v>
          </cell>
          <cell r="D174">
            <v>6691501.2000000002</v>
          </cell>
          <cell r="E174">
            <v>0</v>
          </cell>
          <cell r="F174">
            <v>1414856.04</v>
          </cell>
          <cell r="G174">
            <v>5276645.16</v>
          </cell>
        </row>
        <row r="175">
          <cell r="B175" t="str">
            <v>1.2.5.01.06.01.1.</v>
          </cell>
          <cell r="C175" t="str">
            <v>VALORES DE ORIGEN</v>
          </cell>
          <cell r="D175">
            <v>21994266.920000002</v>
          </cell>
          <cell r="E175">
            <v>0</v>
          </cell>
          <cell r="F175">
            <v>0</v>
          </cell>
          <cell r="G175">
            <v>21994266.920000002</v>
          </cell>
        </row>
        <row r="176">
          <cell r="B176" t="str">
            <v>1.2.5.01.06.01.1.99999</v>
          </cell>
          <cell r="C176" t="str">
            <v>VALORES DE ORIGEN  -  ARCHIVADORES, BIBLIOTECA</v>
          </cell>
          <cell r="D176">
            <v>21994266.920000002</v>
          </cell>
          <cell r="E176">
            <v>0</v>
          </cell>
          <cell r="F176">
            <v>0</v>
          </cell>
          <cell r="G176">
            <v>21994266.920000002</v>
          </cell>
        </row>
        <row r="177">
          <cell r="B177" t="str">
            <v>1.2.5.01.06.01.2.</v>
          </cell>
          <cell r="C177" t="str">
            <v>REVALUACIONES</v>
          </cell>
          <cell r="D177">
            <v>503131.4</v>
          </cell>
          <cell r="E177">
            <v>0</v>
          </cell>
          <cell r="F177">
            <v>0</v>
          </cell>
          <cell r="G177">
            <v>503131.4</v>
          </cell>
        </row>
        <row r="178">
          <cell r="B178" t="str">
            <v>1.2.5.01.06.01.2.99999</v>
          </cell>
          <cell r="C178" t="str">
            <v>REVALUACIONES</v>
          </cell>
          <cell r="D178">
            <v>503131.4</v>
          </cell>
          <cell r="E178">
            <v>0</v>
          </cell>
          <cell r="F178">
            <v>0</v>
          </cell>
          <cell r="G178">
            <v>503131.4</v>
          </cell>
        </row>
        <row r="179">
          <cell r="B179" t="str">
            <v>1.2.5.01.06.01.4.</v>
          </cell>
          <cell r="C179" t="str">
            <v>PERDIDAS POR DETERIORO*</v>
          </cell>
          <cell r="D179">
            <v>-4328318.2300000004</v>
          </cell>
          <cell r="E179">
            <v>0</v>
          </cell>
          <cell r="F179">
            <v>0</v>
          </cell>
          <cell r="G179">
            <v>-4328318.2300000004</v>
          </cell>
        </row>
        <row r="180">
          <cell r="B180" t="str">
            <v>1.2.5.01.06.01.4.99999</v>
          </cell>
          <cell r="C180" t="str">
            <v>PREDIDA POR DETERIORO ARCHIVADORES, BIBILIOTECA</v>
          </cell>
          <cell r="D180">
            <v>-4328318.2300000004</v>
          </cell>
          <cell r="E180">
            <v>0</v>
          </cell>
          <cell r="F180">
            <v>0</v>
          </cell>
          <cell r="G180">
            <v>-4328318.2300000004</v>
          </cell>
        </row>
        <row r="181">
          <cell r="B181" t="str">
            <v>1.2.5.01.06.01.3.</v>
          </cell>
          <cell r="C181" t="str">
            <v>DEPRECIACIONES ACUMULADAS *</v>
          </cell>
          <cell r="D181">
            <v>-11477578.890000001</v>
          </cell>
          <cell r="E181">
            <v>0</v>
          </cell>
          <cell r="F181">
            <v>1414856.04</v>
          </cell>
          <cell r="G181">
            <v>-12892434.93</v>
          </cell>
        </row>
        <row r="182">
          <cell r="B182" t="str">
            <v>1.2.5.01.06.01.3.99999</v>
          </cell>
          <cell r="C182" t="str">
            <v>DEPRECIACIONES ACUMULADAS*-ARCHIVADORES, BIBLI</v>
          </cell>
          <cell r="D182">
            <v>-11477578.890000001</v>
          </cell>
          <cell r="E182">
            <v>0</v>
          </cell>
          <cell r="F182">
            <v>1414856.04</v>
          </cell>
          <cell r="G182">
            <v>-12892434.93</v>
          </cell>
        </row>
        <row r="183">
          <cell r="B183" t="str">
            <v>1.2.5.01.06.02.</v>
          </cell>
          <cell r="C183" t="str">
            <v>MESAS Y ESCRITORIOS</v>
          </cell>
          <cell r="D183">
            <v>13448961.33</v>
          </cell>
          <cell r="E183">
            <v>1677507.25</v>
          </cell>
          <cell r="F183">
            <v>3371300.54</v>
          </cell>
          <cell r="G183">
            <v>11755168.039999999</v>
          </cell>
        </row>
        <row r="184">
          <cell r="B184" t="str">
            <v>1.2.5.01.06.02.1.</v>
          </cell>
          <cell r="C184" t="str">
            <v>VALORES DE ORIGEN</v>
          </cell>
          <cell r="D184">
            <v>35075903.740000002</v>
          </cell>
          <cell r="E184">
            <v>0</v>
          </cell>
          <cell r="F184">
            <v>1863896.91</v>
          </cell>
          <cell r="G184">
            <v>33212006.829999998</v>
          </cell>
        </row>
        <row r="185">
          <cell r="B185" t="str">
            <v>1.2.5.01.06.02.1.99999</v>
          </cell>
          <cell r="C185" t="str">
            <v>VALORES DE ORIGEN - MESAS Y ESCRITORIOS</v>
          </cell>
          <cell r="D185">
            <v>35075903.740000002</v>
          </cell>
          <cell r="E185">
            <v>0</v>
          </cell>
          <cell r="F185">
            <v>1863896.91</v>
          </cell>
          <cell r="G185">
            <v>33212006.829999998</v>
          </cell>
        </row>
        <row r="186">
          <cell r="B186" t="str">
            <v>1.2.5.01.06.02.3.</v>
          </cell>
          <cell r="C186" t="str">
            <v>DEPRECIACION ACUMULADAS *</v>
          </cell>
          <cell r="D186">
            <v>-21626942.41</v>
          </cell>
          <cell r="E186">
            <v>1677507.25</v>
          </cell>
          <cell r="F186">
            <v>1507403.63</v>
          </cell>
          <cell r="G186">
            <v>-21456838.789999999</v>
          </cell>
        </row>
        <row r="187">
          <cell r="B187" t="str">
            <v>1.2.5.01.06.02.3.99999</v>
          </cell>
          <cell r="C187" t="str">
            <v>DEPRECIACIONES ACUMULADAS *- MESAS Y ESCRITORI</v>
          </cell>
          <cell r="D187">
            <v>-21626942.41</v>
          </cell>
          <cell r="E187">
            <v>1677507.25</v>
          </cell>
          <cell r="F187">
            <v>1507403.63</v>
          </cell>
          <cell r="G187">
            <v>-21456838.789999999</v>
          </cell>
        </row>
        <row r="188">
          <cell r="B188" t="str">
            <v>1.2.5.01.06.03.</v>
          </cell>
          <cell r="C188" t="str">
            <v>SILLAS  Y BANCOS</v>
          </cell>
          <cell r="D188">
            <v>1843257.68</v>
          </cell>
          <cell r="E188">
            <v>0</v>
          </cell>
          <cell r="F188">
            <v>192659.73</v>
          </cell>
          <cell r="G188">
            <v>1650597.95</v>
          </cell>
        </row>
        <row r="189">
          <cell r="B189" t="str">
            <v>1.2.5.01.06.03.1.</v>
          </cell>
          <cell r="C189" t="str">
            <v>VALORES DE ORIGEN</v>
          </cell>
          <cell r="D189">
            <v>3312077.43</v>
          </cell>
          <cell r="E189">
            <v>0</v>
          </cell>
          <cell r="F189">
            <v>0</v>
          </cell>
          <cell r="G189">
            <v>3312077.43</v>
          </cell>
        </row>
        <row r="190">
          <cell r="B190" t="str">
            <v>1.2.5.01.06.03.1.99999</v>
          </cell>
          <cell r="C190" t="str">
            <v>VALORES DE ORIGEN - SILLAS Y BANCOS</v>
          </cell>
          <cell r="D190">
            <v>3312077.43</v>
          </cell>
          <cell r="E190">
            <v>0</v>
          </cell>
          <cell r="F190">
            <v>0</v>
          </cell>
          <cell r="G190">
            <v>3312077.43</v>
          </cell>
        </row>
        <row r="191">
          <cell r="B191" t="str">
            <v>1.2.5.01.06.03.3.</v>
          </cell>
          <cell r="C191" t="str">
            <v>DEPRECIACIONES ACUMULADAS *</v>
          </cell>
          <cell r="D191">
            <v>-1468819.75</v>
          </cell>
          <cell r="E191">
            <v>0</v>
          </cell>
          <cell r="F191">
            <v>192659.73</v>
          </cell>
          <cell r="G191">
            <v>-1661479.48</v>
          </cell>
        </row>
        <row r="192">
          <cell r="B192" t="str">
            <v>1.2.5.01.06.03.3.99999</v>
          </cell>
          <cell r="C192" t="str">
            <v>DEPRECIACIONES ACUMULADAS *- SILLAS Y BANCOS</v>
          </cell>
          <cell r="D192">
            <v>-1468819.75</v>
          </cell>
          <cell r="E192">
            <v>0</v>
          </cell>
          <cell r="F192">
            <v>192659.73</v>
          </cell>
          <cell r="G192">
            <v>-1661479.48</v>
          </cell>
        </row>
        <row r="193">
          <cell r="B193" t="str">
            <v>1.2.5.01.06.05.</v>
          </cell>
          <cell r="C193" t="str">
            <v>EQUIPOS DE VENTILACION</v>
          </cell>
          <cell r="D193">
            <v>9256.5</v>
          </cell>
          <cell r="E193">
            <v>0</v>
          </cell>
          <cell r="F193">
            <v>1336.5</v>
          </cell>
          <cell r="G193">
            <v>7920</v>
          </cell>
        </row>
        <row r="194">
          <cell r="B194" t="str">
            <v>1.2.5.01.06.05.1.</v>
          </cell>
          <cell r="C194" t="str">
            <v>VALORES DE ORIGEN</v>
          </cell>
          <cell r="D194">
            <v>62795</v>
          </cell>
          <cell r="E194">
            <v>0</v>
          </cell>
          <cell r="F194">
            <v>0</v>
          </cell>
          <cell r="G194">
            <v>62795</v>
          </cell>
        </row>
        <row r="195">
          <cell r="B195" t="str">
            <v>1.2.5.01.06.05.1.99999</v>
          </cell>
          <cell r="C195" t="str">
            <v>VALORES DE ORIGEN - EQUIPOS DE VENTILACION</v>
          </cell>
          <cell r="D195">
            <v>62795</v>
          </cell>
          <cell r="E195">
            <v>0</v>
          </cell>
          <cell r="F195">
            <v>0</v>
          </cell>
          <cell r="G195">
            <v>62795</v>
          </cell>
        </row>
        <row r="196">
          <cell r="B196" t="str">
            <v>1.2.5.01.06.05.3.</v>
          </cell>
          <cell r="C196" t="str">
            <v>DEPRECIACIONES ACUMULADAS *</v>
          </cell>
          <cell r="D196">
            <v>-53538.5</v>
          </cell>
          <cell r="E196">
            <v>0</v>
          </cell>
          <cell r="F196">
            <v>1336.5</v>
          </cell>
          <cell r="G196">
            <v>-54875</v>
          </cell>
        </row>
        <row r="197">
          <cell r="B197" t="str">
            <v>1.2.5.01.06.05.3.99999</v>
          </cell>
          <cell r="C197" t="str">
            <v>DEPRECIACIONES ACUMULADAS * - EQUIPOS DE VENTI</v>
          </cell>
          <cell r="D197">
            <v>-53538.5</v>
          </cell>
          <cell r="E197">
            <v>0</v>
          </cell>
          <cell r="F197">
            <v>1336.5</v>
          </cell>
          <cell r="G197">
            <v>-54875</v>
          </cell>
        </row>
        <row r="198">
          <cell r="B198" t="str">
            <v>1.2.5.01.06.99.</v>
          </cell>
          <cell r="C198" t="str">
            <v>OTROS EQUIPOS Y MOBILIARIO</v>
          </cell>
          <cell r="D198">
            <v>10217232.439999999</v>
          </cell>
          <cell r="E198">
            <v>0</v>
          </cell>
          <cell r="F198">
            <v>344993.66</v>
          </cell>
          <cell r="G198">
            <v>9872238.7799999993</v>
          </cell>
        </row>
        <row r="199">
          <cell r="B199" t="str">
            <v>1.2.5.01.06.99.1.</v>
          </cell>
          <cell r="C199" t="str">
            <v>VALORES DE ORIGEN</v>
          </cell>
          <cell r="D199">
            <v>12628252.710000001</v>
          </cell>
          <cell r="E199">
            <v>0</v>
          </cell>
          <cell r="F199">
            <v>0</v>
          </cell>
          <cell r="G199">
            <v>12628252.710000001</v>
          </cell>
        </row>
        <row r="200">
          <cell r="B200" t="str">
            <v>1.2.5.01.06.99.1.99999</v>
          </cell>
          <cell r="C200" t="str">
            <v>VALORES DE ORIGEN - OTROS EQUIPOS Y MOBILIARIO</v>
          </cell>
          <cell r="D200">
            <v>12628252.710000001</v>
          </cell>
          <cell r="E200">
            <v>0</v>
          </cell>
          <cell r="F200">
            <v>0</v>
          </cell>
          <cell r="G200">
            <v>12628252.710000001</v>
          </cell>
        </row>
        <row r="201">
          <cell r="B201" t="str">
            <v>1.2.5.01.06.99.3.</v>
          </cell>
          <cell r="C201" t="str">
            <v>DEPRECIACIONES ACUMULADAS *</v>
          </cell>
          <cell r="D201">
            <v>-2411020.27</v>
          </cell>
          <cell r="E201">
            <v>0</v>
          </cell>
          <cell r="F201">
            <v>344993.66</v>
          </cell>
          <cell r="G201">
            <v>-2756013.93</v>
          </cell>
        </row>
        <row r="202">
          <cell r="B202" t="str">
            <v>1.2.5.01.06.99.3.99999</v>
          </cell>
          <cell r="C202" t="str">
            <v>DEPRECIACIONES ACUMULADAS * - OTROS EQUIPOS Y</v>
          </cell>
          <cell r="D202">
            <v>-2411020.27</v>
          </cell>
          <cell r="E202">
            <v>0</v>
          </cell>
          <cell r="F202">
            <v>344993.66</v>
          </cell>
          <cell r="G202">
            <v>-2756013.93</v>
          </cell>
        </row>
        <row r="203">
          <cell r="B203" t="str">
            <v>1.2.5.01.07.</v>
          </cell>
          <cell r="C203" t="str">
            <v>EQUIPOS PARA COMPUTACION</v>
          </cell>
          <cell r="D203">
            <v>51790751.280000001</v>
          </cell>
          <cell r="E203">
            <v>8850897.4499999993</v>
          </cell>
          <cell r="F203">
            <v>21845533.73</v>
          </cell>
          <cell r="G203">
            <v>38796115</v>
          </cell>
        </row>
        <row r="204">
          <cell r="B204" t="str">
            <v>1.2.5.01.07.01.</v>
          </cell>
          <cell r="C204" t="str">
            <v>COMPUTADORAS</v>
          </cell>
          <cell r="D204">
            <v>45323141.5</v>
          </cell>
          <cell r="E204">
            <v>8521683.2300000004</v>
          </cell>
          <cell r="F204">
            <v>19720825.43</v>
          </cell>
          <cell r="G204">
            <v>34123999.299999997</v>
          </cell>
        </row>
        <row r="205">
          <cell r="B205" t="str">
            <v>1.2.5.01.07.01.1.</v>
          </cell>
          <cell r="C205" t="str">
            <v>VALORES DE ORIGEN</v>
          </cell>
          <cell r="D205">
            <v>116941180.34</v>
          </cell>
          <cell r="E205">
            <v>0</v>
          </cell>
          <cell r="F205">
            <v>9518316.25</v>
          </cell>
          <cell r="G205">
            <v>107422864.09</v>
          </cell>
        </row>
        <row r="206">
          <cell r="B206" t="str">
            <v>1.2.5.01.07.01.1.99999</v>
          </cell>
          <cell r="C206" t="str">
            <v>VALORES DE ORIGEN - COMPUTADORAS</v>
          </cell>
          <cell r="D206">
            <v>116941180.34</v>
          </cell>
          <cell r="E206">
            <v>0</v>
          </cell>
          <cell r="F206">
            <v>9518316.25</v>
          </cell>
          <cell r="G206">
            <v>107422864.09</v>
          </cell>
        </row>
        <row r="207">
          <cell r="B207" t="str">
            <v>1.2.5.01.07.01.3.</v>
          </cell>
          <cell r="C207" t="str">
            <v>DEPRECIACIONES ACUMULADAS *</v>
          </cell>
          <cell r="D207">
            <v>-71618038.840000004</v>
          </cell>
          <cell r="E207">
            <v>8521683.2300000004</v>
          </cell>
          <cell r="F207">
            <v>10202509.18</v>
          </cell>
          <cell r="G207">
            <v>-73298864.790000007</v>
          </cell>
        </row>
        <row r="208">
          <cell r="B208" t="str">
            <v>1.2.5.01.07.01.3.99999</v>
          </cell>
          <cell r="C208" t="str">
            <v>DEPRECIACIONES ACUMULADAS * - COMPUTADORAS</v>
          </cell>
          <cell r="D208">
            <v>-71618038.840000004</v>
          </cell>
          <cell r="E208">
            <v>8521683.2300000004</v>
          </cell>
          <cell r="F208">
            <v>10202509.18</v>
          </cell>
          <cell r="G208">
            <v>-73298864.790000007</v>
          </cell>
        </row>
        <row r="209">
          <cell r="B209" t="str">
            <v>1.2.5.01.07.02.</v>
          </cell>
          <cell r="C209" t="str">
            <v>IMPRESORAS</v>
          </cell>
          <cell r="D209">
            <v>632040.03</v>
          </cell>
          <cell r="E209">
            <v>0</v>
          </cell>
          <cell r="F209">
            <v>602923.18999999994</v>
          </cell>
          <cell r="G209">
            <v>29116.84</v>
          </cell>
        </row>
        <row r="210">
          <cell r="B210" t="str">
            <v>1.2.5.01.07.02.1.</v>
          </cell>
          <cell r="C210" t="str">
            <v>VALORES DE ORIGEN</v>
          </cell>
          <cell r="D210">
            <v>1596405.89</v>
          </cell>
          <cell r="E210">
            <v>0</v>
          </cell>
          <cell r="F210">
            <v>402656</v>
          </cell>
          <cell r="G210">
            <v>1193749.8899999999</v>
          </cell>
        </row>
        <row r="211">
          <cell r="B211" t="str">
            <v>1.2.5.01.07.02.1.99999</v>
          </cell>
          <cell r="C211" t="str">
            <v>VALORES DE ORIGEN - IMPRESORAS</v>
          </cell>
          <cell r="D211">
            <v>1596405.89</v>
          </cell>
          <cell r="E211">
            <v>0</v>
          </cell>
          <cell r="F211">
            <v>402656</v>
          </cell>
          <cell r="G211">
            <v>1193749.8899999999</v>
          </cell>
        </row>
        <row r="212">
          <cell r="B212" t="str">
            <v>1.2.5.01.07.02.3.</v>
          </cell>
          <cell r="C212" t="str">
            <v>DEPRECIACIONES ACUMULADAS *</v>
          </cell>
          <cell r="D212">
            <v>-964365.86</v>
          </cell>
          <cell r="E212">
            <v>0</v>
          </cell>
          <cell r="F212">
            <v>200267.19</v>
          </cell>
          <cell r="G212">
            <v>-1164633.05</v>
          </cell>
        </row>
        <row r="213">
          <cell r="B213" t="str">
            <v>1.2.5.01.07.02.3.99999</v>
          </cell>
          <cell r="C213" t="str">
            <v>DEPRECIACIONES ACUMULADAS * - IMPRESORAS</v>
          </cell>
          <cell r="D213">
            <v>-964365.86</v>
          </cell>
          <cell r="E213">
            <v>0</v>
          </cell>
          <cell r="F213">
            <v>200267.19</v>
          </cell>
          <cell r="G213">
            <v>-1164633.05</v>
          </cell>
        </row>
        <row r="214">
          <cell r="B214" t="str">
            <v>1.2.5.01.07.03.</v>
          </cell>
          <cell r="C214" t="str">
            <v>MODEM</v>
          </cell>
          <cell r="D214">
            <v>9800</v>
          </cell>
          <cell r="E214">
            <v>0</v>
          </cell>
          <cell r="F214">
            <v>0</v>
          </cell>
          <cell r="G214">
            <v>9800</v>
          </cell>
        </row>
        <row r="215">
          <cell r="B215" t="str">
            <v>1.2.5.01.07.03.1.</v>
          </cell>
          <cell r="C215" t="str">
            <v>VALORES DE ORIGEN</v>
          </cell>
          <cell r="D215">
            <v>98000</v>
          </cell>
          <cell r="E215">
            <v>0</v>
          </cell>
          <cell r="F215">
            <v>0</v>
          </cell>
          <cell r="G215">
            <v>98000</v>
          </cell>
        </row>
        <row r="216">
          <cell r="B216" t="str">
            <v>1.2.5.01.07.03.1.99999</v>
          </cell>
          <cell r="C216" t="str">
            <v>VALORES DE ORIGEN - MODEM</v>
          </cell>
          <cell r="D216">
            <v>98000</v>
          </cell>
          <cell r="E216">
            <v>0</v>
          </cell>
          <cell r="F216">
            <v>0</v>
          </cell>
          <cell r="G216">
            <v>98000</v>
          </cell>
        </row>
        <row r="217">
          <cell r="B217" t="str">
            <v>1.2.5.01.07.03.3.</v>
          </cell>
          <cell r="C217" t="str">
            <v>DEPRECIACIONES ACUMULADAS *</v>
          </cell>
          <cell r="D217">
            <v>-88200</v>
          </cell>
          <cell r="E217">
            <v>0</v>
          </cell>
          <cell r="F217">
            <v>0</v>
          </cell>
          <cell r="G217">
            <v>-88200</v>
          </cell>
        </row>
        <row r="218">
          <cell r="B218" t="str">
            <v>1.2.5.01.07.03.3.99999</v>
          </cell>
          <cell r="C218" t="str">
            <v>DEPRECIACIONES ACUMULADAS * - MODEM</v>
          </cell>
          <cell r="D218">
            <v>-88200</v>
          </cell>
          <cell r="E218">
            <v>0</v>
          </cell>
          <cell r="F218">
            <v>0</v>
          </cell>
          <cell r="G218">
            <v>-88200</v>
          </cell>
        </row>
        <row r="219">
          <cell r="B219" t="str">
            <v>1.2.5.01.07.04.</v>
          </cell>
          <cell r="C219" t="str">
            <v>MONITORES</v>
          </cell>
          <cell r="D219">
            <v>540603.39</v>
          </cell>
          <cell r="E219">
            <v>0</v>
          </cell>
          <cell r="F219">
            <v>84181.23</v>
          </cell>
          <cell r="G219">
            <v>456422.16</v>
          </cell>
        </row>
        <row r="220">
          <cell r="B220" t="str">
            <v>1.2.5.01.07.04.1.</v>
          </cell>
          <cell r="C220" t="str">
            <v>VALORES DE ORIGEN</v>
          </cell>
          <cell r="D220">
            <v>1632881.06</v>
          </cell>
          <cell r="E220">
            <v>0</v>
          </cell>
          <cell r="F220">
            <v>0</v>
          </cell>
          <cell r="G220">
            <v>1632881.06</v>
          </cell>
        </row>
        <row r="221">
          <cell r="B221" t="str">
            <v>1.2.5.01.07.04.1.99999</v>
          </cell>
          <cell r="C221" t="str">
            <v>VALORES DE ORIGEN - MONITORES</v>
          </cell>
          <cell r="D221">
            <v>1632881.06</v>
          </cell>
          <cell r="E221">
            <v>0</v>
          </cell>
          <cell r="F221">
            <v>0</v>
          </cell>
          <cell r="G221">
            <v>1632881.06</v>
          </cell>
        </row>
        <row r="222">
          <cell r="B222" t="str">
            <v>1.2.5.01.07.04.3.</v>
          </cell>
          <cell r="C222" t="str">
            <v>DEPRECIACIONES ACUMULADAS *</v>
          </cell>
          <cell r="D222">
            <v>-1092277.67</v>
          </cell>
          <cell r="E222">
            <v>0</v>
          </cell>
          <cell r="F222">
            <v>84181.23</v>
          </cell>
          <cell r="G222">
            <v>-1176458.8999999999</v>
          </cell>
        </row>
        <row r="223">
          <cell r="B223" t="str">
            <v>1.2.5.01.07.04.3.99999</v>
          </cell>
          <cell r="C223" t="str">
            <v>DEPRECIACIONES ACUMULADAS * - MONITORES</v>
          </cell>
          <cell r="D223">
            <v>-1092277.67</v>
          </cell>
          <cell r="E223">
            <v>0</v>
          </cell>
          <cell r="F223">
            <v>84181.23</v>
          </cell>
          <cell r="G223">
            <v>-1176458.8999999999</v>
          </cell>
        </row>
        <row r="224">
          <cell r="B224" t="str">
            <v>1.2.5.01.07.05.</v>
          </cell>
          <cell r="C224" t="str">
            <v>UPS</v>
          </cell>
          <cell r="D224">
            <v>1146966.1399999999</v>
          </cell>
          <cell r="E224">
            <v>51576.3</v>
          </cell>
          <cell r="F224">
            <v>791524.38</v>
          </cell>
          <cell r="G224">
            <v>407018.06</v>
          </cell>
        </row>
        <row r="225">
          <cell r="B225" t="str">
            <v>1.2.5.01.07.05.1.</v>
          </cell>
          <cell r="C225" t="str">
            <v>VALORES DE ORIGEN</v>
          </cell>
          <cell r="D225">
            <v>7791114.6699999999</v>
          </cell>
          <cell r="E225">
            <v>0</v>
          </cell>
          <cell r="F225">
            <v>57307</v>
          </cell>
          <cell r="G225">
            <v>7733807.6699999999</v>
          </cell>
        </row>
        <row r="226">
          <cell r="B226" t="str">
            <v>1.2.5.01.07.05.1.99999</v>
          </cell>
          <cell r="C226" t="str">
            <v>VALORES DE ORIGEN - UPS</v>
          </cell>
          <cell r="D226">
            <v>7791114.6699999999</v>
          </cell>
          <cell r="E226">
            <v>0</v>
          </cell>
          <cell r="F226">
            <v>57307</v>
          </cell>
          <cell r="G226">
            <v>7733807.6699999999</v>
          </cell>
        </row>
        <row r="227">
          <cell r="B227" t="str">
            <v>1.2.5.01.07.05.3.</v>
          </cell>
          <cell r="C227" t="str">
            <v>DEPRECIACIONES ACUMULADAS *</v>
          </cell>
          <cell r="D227">
            <v>-6644148.5300000003</v>
          </cell>
          <cell r="E227">
            <v>51576.3</v>
          </cell>
          <cell r="F227">
            <v>734217.38</v>
          </cell>
          <cell r="G227">
            <v>-7326789.6100000003</v>
          </cell>
        </row>
        <row r="228">
          <cell r="B228" t="str">
            <v>1.2.5.01.07.05.3.99999</v>
          </cell>
          <cell r="C228" t="str">
            <v>DEPRECIACIONES ACUMULADAS * - UPS</v>
          </cell>
          <cell r="D228">
            <v>-6644148.5300000003</v>
          </cell>
          <cell r="E228">
            <v>51576.3</v>
          </cell>
          <cell r="F228">
            <v>734217.38</v>
          </cell>
          <cell r="G228">
            <v>-7326789.6100000003</v>
          </cell>
        </row>
        <row r="229">
          <cell r="B229" t="str">
            <v>1.2.5.01.07.99.</v>
          </cell>
          <cell r="C229" t="str">
            <v>OTROS EQUIPOS DE COMPUTO</v>
          </cell>
          <cell r="D229">
            <v>4138200.22</v>
          </cell>
          <cell r="E229">
            <v>277637.92</v>
          </cell>
          <cell r="F229">
            <v>646079.5</v>
          </cell>
          <cell r="G229">
            <v>3769758.64</v>
          </cell>
        </row>
        <row r="230">
          <cell r="B230" t="str">
            <v>1.2.5.01.07.99.1.</v>
          </cell>
          <cell r="C230" t="str">
            <v>VALORES DE ORIGEN</v>
          </cell>
          <cell r="D230">
            <v>16942254.870000001</v>
          </cell>
          <cell r="E230">
            <v>0</v>
          </cell>
          <cell r="F230">
            <v>308486.59999999998</v>
          </cell>
          <cell r="G230">
            <v>16633768.27</v>
          </cell>
        </row>
        <row r="231">
          <cell r="B231" t="str">
            <v>1.2.5.01.07.99.1.99999</v>
          </cell>
          <cell r="C231" t="str">
            <v>VALORES DE ORIGEN - OTROS EQUIPOS DE COMPUTO</v>
          </cell>
          <cell r="D231">
            <v>16942254.870000001</v>
          </cell>
          <cell r="E231">
            <v>0</v>
          </cell>
          <cell r="F231">
            <v>308486.59999999998</v>
          </cell>
          <cell r="G231">
            <v>16633768.27</v>
          </cell>
        </row>
        <row r="232">
          <cell r="B232" t="str">
            <v>1.2.5.01.07.99.3.</v>
          </cell>
          <cell r="C232" t="str">
            <v>DEPRECIACIONES ACUMULADAS *</v>
          </cell>
          <cell r="D232">
            <v>-12804054.65</v>
          </cell>
          <cell r="E232">
            <v>277637.92</v>
          </cell>
          <cell r="F232">
            <v>337592.9</v>
          </cell>
          <cell r="G232">
            <v>-12864009.630000001</v>
          </cell>
        </row>
        <row r="233">
          <cell r="B233" t="str">
            <v>1.2.5.01.07.99.3.99999</v>
          </cell>
          <cell r="C233" t="str">
            <v>DEPRECIACIONES ACUMULADAS * - OTROS EQUIPOS DE</v>
          </cell>
          <cell r="D233">
            <v>-12804054.65</v>
          </cell>
          <cell r="E233">
            <v>277637.92</v>
          </cell>
          <cell r="F233">
            <v>337592.9</v>
          </cell>
          <cell r="G233">
            <v>-12864009.630000001</v>
          </cell>
        </row>
        <row r="234">
          <cell r="B234" t="str">
            <v>1.2.5.01.08.</v>
          </cell>
          <cell r="C234" t="str">
            <v>EQUIPOS SANITARIOS, DE LABORATORIO E INVESTIGACION</v>
          </cell>
          <cell r="D234">
            <v>85406</v>
          </cell>
          <cell r="E234">
            <v>1440</v>
          </cell>
          <cell r="F234">
            <v>8248.75</v>
          </cell>
          <cell r="G234">
            <v>78597.25</v>
          </cell>
        </row>
        <row r="235">
          <cell r="B235" t="str">
            <v>1.2.5.01.08.01.</v>
          </cell>
          <cell r="C235" t="str">
            <v>EQUIPOS E INSTRUMENTAL MEDICO</v>
          </cell>
          <cell r="D235">
            <v>22208.5</v>
          </cell>
          <cell r="E235">
            <v>1440</v>
          </cell>
          <cell r="F235">
            <v>1600</v>
          </cell>
          <cell r="G235">
            <v>22048.5</v>
          </cell>
        </row>
        <row r="236">
          <cell r="B236" t="str">
            <v>1.2.5.01.08.01.1.</v>
          </cell>
          <cell r="C236" t="str">
            <v>VALORES DE ORIGEN</v>
          </cell>
          <cell r="D236">
            <v>222085</v>
          </cell>
          <cell r="E236">
            <v>0</v>
          </cell>
          <cell r="F236">
            <v>1600</v>
          </cell>
          <cell r="G236">
            <v>220485</v>
          </cell>
        </row>
        <row r="237">
          <cell r="B237" t="str">
            <v>1.2.5.01.08.01.1.99999</v>
          </cell>
          <cell r="C237" t="str">
            <v>VALORES DE ORIGEN - EQUIPOS E INSTRUMENTAL MED</v>
          </cell>
          <cell r="D237">
            <v>222085</v>
          </cell>
          <cell r="E237">
            <v>0</v>
          </cell>
          <cell r="F237">
            <v>1600</v>
          </cell>
          <cell r="G237">
            <v>220485</v>
          </cell>
        </row>
        <row r="238">
          <cell r="B238" t="str">
            <v>1.2.5.01.08.01.3.</v>
          </cell>
          <cell r="C238" t="str">
            <v>DEPRECIACIONES ACUMULADAS *</v>
          </cell>
          <cell r="D238">
            <v>-199876.5</v>
          </cell>
          <cell r="E238">
            <v>1440</v>
          </cell>
          <cell r="F238">
            <v>0</v>
          </cell>
          <cell r="G238">
            <v>-198436.5</v>
          </cell>
        </row>
        <row r="239">
          <cell r="B239" t="str">
            <v>1.2.5.01.08.01.3.99999</v>
          </cell>
          <cell r="C239" t="str">
            <v>DEPRECIACIONES ACUMULADAS * - EQUIPOS E INSTRU</v>
          </cell>
          <cell r="D239">
            <v>-199876.5</v>
          </cell>
          <cell r="E239">
            <v>1440</v>
          </cell>
          <cell r="F239">
            <v>0</v>
          </cell>
          <cell r="G239">
            <v>-198436.5</v>
          </cell>
        </row>
        <row r="240">
          <cell r="B240" t="str">
            <v>1.2.5.01.08.99.</v>
          </cell>
          <cell r="C240" t="str">
            <v>OTROS EQUIPOS SANITARIOS Y DE LABORATORIO</v>
          </cell>
          <cell r="D240">
            <v>63197.5</v>
          </cell>
          <cell r="E240">
            <v>0</v>
          </cell>
          <cell r="F240">
            <v>6648.75</v>
          </cell>
          <cell r="G240">
            <v>56548.75</v>
          </cell>
        </row>
        <row r="241">
          <cell r="B241" t="str">
            <v>1.2.5.01.08.99.1.</v>
          </cell>
          <cell r="C241" t="str">
            <v>VALORES DE ORIGEN</v>
          </cell>
          <cell r="D241">
            <v>203500</v>
          </cell>
          <cell r="E241">
            <v>0</v>
          </cell>
          <cell r="F241">
            <v>0</v>
          </cell>
          <cell r="G241">
            <v>203500</v>
          </cell>
        </row>
        <row r="242">
          <cell r="B242" t="str">
            <v>1.2.5.01.08.99.1.99999</v>
          </cell>
          <cell r="C242" t="str">
            <v>VALORES DE ORIGEN - OTROS EQUIPOS SANITARIOS Y</v>
          </cell>
          <cell r="D242">
            <v>203500</v>
          </cell>
          <cell r="E242">
            <v>0</v>
          </cell>
          <cell r="F242">
            <v>0</v>
          </cell>
          <cell r="G242">
            <v>203500</v>
          </cell>
        </row>
        <row r="243">
          <cell r="B243" t="str">
            <v>1.2.5.01.08.99.3.</v>
          </cell>
          <cell r="C243" t="str">
            <v>DEPRECIACIONES ACUMULADAS *</v>
          </cell>
          <cell r="D243">
            <v>-140302.5</v>
          </cell>
          <cell r="E243">
            <v>0</v>
          </cell>
          <cell r="F243">
            <v>6648.75</v>
          </cell>
          <cell r="G243">
            <v>-146951.25</v>
          </cell>
        </row>
        <row r="244">
          <cell r="B244" t="str">
            <v>1.2.5.01.08.99.3.99999</v>
          </cell>
          <cell r="C244" t="str">
            <v>DEPRECIACIONES ACUMULADAS*-OTROS EQUIPOS SANIT</v>
          </cell>
          <cell r="D244">
            <v>-140302.5</v>
          </cell>
          <cell r="E244">
            <v>0</v>
          </cell>
          <cell r="F244">
            <v>6648.75</v>
          </cell>
          <cell r="G244">
            <v>-146951.25</v>
          </cell>
        </row>
        <row r="245">
          <cell r="B245" t="str">
            <v>1.2.5.01.09.</v>
          </cell>
          <cell r="C245" t="str">
            <v>EQUIPOS Y MOBILIARIO EDUCACIONAL, DEPORTIVO Y RECREA</v>
          </cell>
          <cell r="D245">
            <v>428607.24</v>
          </cell>
          <cell r="E245">
            <v>92187</v>
          </cell>
          <cell r="F245">
            <v>256265.59</v>
          </cell>
          <cell r="G245">
            <v>264528.65000000002</v>
          </cell>
        </row>
        <row r="246">
          <cell r="B246" t="str">
            <v>1.2.5.01.09.01.</v>
          </cell>
          <cell r="C246" t="str">
            <v>PIZARRAS Y ROTAFOLIOS</v>
          </cell>
          <cell r="D246">
            <v>25549.3</v>
          </cell>
          <cell r="E246">
            <v>0</v>
          </cell>
          <cell r="F246">
            <v>2898.45</v>
          </cell>
          <cell r="G246">
            <v>22650.85</v>
          </cell>
        </row>
        <row r="247">
          <cell r="B247" t="str">
            <v>1.2.5.01.09.01.1.</v>
          </cell>
          <cell r="C247" t="str">
            <v>VALORES DE ORIGEN</v>
          </cell>
          <cell r="D247">
            <v>42940</v>
          </cell>
          <cell r="E247">
            <v>0</v>
          </cell>
          <cell r="F247">
            <v>0</v>
          </cell>
          <cell r="G247">
            <v>42940</v>
          </cell>
        </row>
        <row r="248">
          <cell r="B248" t="str">
            <v>1.2.5.01.09.01.1.99999</v>
          </cell>
          <cell r="C248" t="str">
            <v>VALORES DE ORIGEN - PIZARRAS Y ROTAFOLIOS</v>
          </cell>
          <cell r="D248">
            <v>42940</v>
          </cell>
          <cell r="E248">
            <v>0</v>
          </cell>
          <cell r="F248">
            <v>0</v>
          </cell>
          <cell r="G248">
            <v>42940</v>
          </cell>
        </row>
        <row r="249">
          <cell r="B249" t="str">
            <v>1.2.5.01.09.01.3.</v>
          </cell>
          <cell r="C249" t="str">
            <v>DEPRECIACIONES ACUMULADAS *</v>
          </cell>
          <cell r="D249">
            <v>-17390.7</v>
          </cell>
          <cell r="E249">
            <v>0</v>
          </cell>
          <cell r="F249">
            <v>2898.45</v>
          </cell>
          <cell r="G249">
            <v>-20289.150000000001</v>
          </cell>
        </row>
        <row r="250">
          <cell r="B250" t="str">
            <v>1.2.5.01.09.01.3.99999</v>
          </cell>
          <cell r="C250" t="str">
            <v>DEPRECIACIONES ACUMULADAS * - PIZARRAS Y ROTAF</v>
          </cell>
          <cell r="D250">
            <v>-17390.7</v>
          </cell>
          <cell r="E250">
            <v>0</v>
          </cell>
          <cell r="F250">
            <v>2898.45</v>
          </cell>
          <cell r="G250">
            <v>-20289.150000000001</v>
          </cell>
        </row>
        <row r="251">
          <cell r="B251" t="str">
            <v>1.2.5.01.09.04.</v>
          </cell>
          <cell r="C251" t="str">
            <v>ENCICLOPEDIAS</v>
          </cell>
          <cell r="D251">
            <v>297897.40999999997</v>
          </cell>
          <cell r="E251">
            <v>0</v>
          </cell>
          <cell r="F251">
            <v>138268.82999999999</v>
          </cell>
          <cell r="G251">
            <v>159628.57999999999</v>
          </cell>
        </row>
        <row r="252">
          <cell r="B252" t="str">
            <v>1.2.5.01.09.04.1.</v>
          </cell>
          <cell r="C252" t="str">
            <v>VALOR DE ORIGEN</v>
          </cell>
          <cell r="D252">
            <v>1196300</v>
          </cell>
          <cell r="E252">
            <v>0</v>
          </cell>
          <cell r="F252">
            <v>0</v>
          </cell>
          <cell r="G252">
            <v>1196300</v>
          </cell>
        </row>
        <row r="253">
          <cell r="B253" t="str">
            <v>1.2.5.01.09.04.1.99999</v>
          </cell>
          <cell r="C253" t="str">
            <v>VALOR DE ORIGEN - ENCICLOPEDIAS</v>
          </cell>
          <cell r="D253">
            <v>1196300</v>
          </cell>
          <cell r="E253">
            <v>0</v>
          </cell>
          <cell r="F253">
            <v>0</v>
          </cell>
          <cell r="G253">
            <v>1196300</v>
          </cell>
        </row>
        <row r="254">
          <cell r="B254" t="str">
            <v>1.2.5.01.09.04.3.</v>
          </cell>
          <cell r="C254" t="str">
            <v>DEPRECIACIONES ACUMULADAS*</v>
          </cell>
          <cell r="D254">
            <v>-898402.59</v>
          </cell>
          <cell r="E254">
            <v>0</v>
          </cell>
          <cell r="F254">
            <v>138268.82999999999</v>
          </cell>
          <cell r="G254">
            <v>-1036671.42</v>
          </cell>
        </row>
        <row r="255">
          <cell r="B255" t="str">
            <v>1.2.5.01.09.04.3.99999</v>
          </cell>
          <cell r="C255" t="str">
            <v>DEPRECIACIONES ACUMULADAS * - ENCICLOPEDIAS</v>
          </cell>
          <cell r="D255">
            <v>-898402.59</v>
          </cell>
          <cell r="E255">
            <v>0</v>
          </cell>
          <cell r="F255">
            <v>138268.82999999999</v>
          </cell>
          <cell r="G255">
            <v>-1036671.42</v>
          </cell>
        </row>
        <row r="256">
          <cell r="B256" t="str">
            <v>1.2.5.01.09.99.</v>
          </cell>
          <cell r="C256" t="str">
            <v>OTROS EQUIPOS EDUCACIONALES, DEPORTIVOS Y RECREATI</v>
          </cell>
          <cell r="D256">
            <v>105160.53</v>
          </cell>
          <cell r="E256">
            <v>92187</v>
          </cell>
          <cell r="F256">
            <v>115098.31</v>
          </cell>
          <cell r="G256">
            <v>82249.22</v>
          </cell>
        </row>
        <row r="257">
          <cell r="B257" t="str">
            <v>1.2.5.01.09.99.1.</v>
          </cell>
          <cell r="C257" t="str">
            <v>VALORES DE ORIGEN</v>
          </cell>
          <cell r="D257">
            <v>390038</v>
          </cell>
          <cell r="E257">
            <v>0</v>
          </cell>
          <cell r="F257">
            <v>102430</v>
          </cell>
          <cell r="G257">
            <v>287608</v>
          </cell>
        </row>
        <row r="258">
          <cell r="B258" t="str">
            <v>1.2.5.01.09.99.1.99999</v>
          </cell>
          <cell r="C258" t="str">
            <v>VALORES DE ORIGEN-OTROS EQUIPOS EDUCACIONALES,</v>
          </cell>
          <cell r="D258">
            <v>390038</v>
          </cell>
          <cell r="E258">
            <v>0</v>
          </cell>
          <cell r="F258">
            <v>102430</v>
          </cell>
          <cell r="G258">
            <v>287608</v>
          </cell>
        </row>
        <row r="259">
          <cell r="B259" t="str">
            <v>1.2.5.01.09.99.3.</v>
          </cell>
          <cell r="C259" t="str">
            <v>DEPRECIACIONES ACUMULADAS *</v>
          </cell>
          <cell r="D259">
            <v>-284877.46999999997</v>
          </cell>
          <cell r="E259">
            <v>92187</v>
          </cell>
          <cell r="F259">
            <v>12668.31</v>
          </cell>
          <cell r="G259">
            <v>-205358.78</v>
          </cell>
        </row>
        <row r="260">
          <cell r="B260" t="str">
            <v>1.2.5.01.09.99.3.99999</v>
          </cell>
          <cell r="C260" t="str">
            <v>DEPRECIACIONES ACUM.*-OTROS EQUIPOS EDUCACIONA</v>
          </cell>
          <cell r="D260">
            <v>-284877.46999999997</v>
          </cell>
          <cell r="E260">
            <v>92187</v>
          </cell>
          <cell r="F260">
            <v>12668.31</v>
          </cell>
          <cell r="G260">
            <v>-205358.78</v>
          </cell>
        </row>
        <row r="261">
          <cell r="B261" t="str">
            <v>1.2.5.01.10.</v>
          </cell>
          <cell r="C261" t="str">
            <v>EQUIPOS DE SEGURIDAD, ORDEN, VIGILANCIA Y CONTROL PÚBLICO</v>
          </cell>
          <cell r="D261">
            <v>939268.87</v>
          </cell>
          <cell r="E261">
            <v>81436.5</v>
          </cell>
          <cell r="F261">
            <v>147894.65</v>
          </cell>
          <cell r="G261">
            <v>872810.72</v>
          </cell>
        </row>
        <row r="262">
          <cell r="B262" t="str">
            <v>1.2.5.01.10.01.</v>
          </cell>
          <cell r="C262" t="str">
            <v>EQUIPO DE PROTECCIÓN CONTRA INCENDIOS</v>
          </cell>
          <cell r="D262">
            <v>704383.91</v>
          </cell>
          <cell r="E262">
            <v>0</v>
          </cell>
          <cell r="F262">
            <v>40832.550000000003</v>
          </cell>
          <cell r="G262">
            <v>663551.36</v>
          </cell>
        </row>
        <row r="263">
          <cell r="B263" t="str">
            <v>1.2.5.01.10.01.1.</v>
          </cell>
          <cell r="C263" t="str">
            <v>VALORES DE ORIGEN</v>
          </cell>
          <cell r="D263">
            <v>1021520</v>
          </cell>
          <cell r="E263">
            <v>0</v>
          </cell>
          <cell r="F263">
            <v>0</v>
          </cell>
          <cell r="G263">
            <v>1021520</v>
          </cell>
        </row>
        <row r="264">
          <cell r="B264" t="str">
            <v>1.2.5.01.10.01.1.99999</v>
          </cell>
          <cell r="C264" t="str">
            <v>VALORES DE ORIGEN-EQUIPOS DE PROTECCIÓN CONTRA INCENDIOS</v>
          </cell>
          <cell r="D264">
            <v>1021520</v>
          </cell>
          <cell r="E264">
            <v>0</v>
          </cell>
          <cell r="F264">
            <v>0</v>
          </cell>
          <cell r="G264">
            <v>1021520</v>
          </cell>
        </row>
        <row r="265">
          <cell r="B265" t="str">
            <v>1.2.5.01.10.01.3.</v>
          </cell>
          <cell r="C265" t="str">
            <v>DEPRECIACIONES ACUMULADAS *</v>
          </cell>
          <cell r="D265">
            <v>-317136.09000000003</v>
          </cell>
          <cell r="E265">
            <v>0</v>
          </cell>
          <cell r="F265">
            <v>40832.550000000003</v>
          </cell>
          <cell r="G265">
            <v>-357968.64000000001</v>
          </cell>
        </row>
        <row r="266">
          <cell r="B266" t="str">
            <v>1.2.5.01.10.01.3.99999</v>
          </cell>
          <cell r="C266" t="str">
            <v>DEPRECIACIONES ACUMULADAS *- EQUIPO DE PROTECCIÓN CONTRA INCENDIOS</v>
          </cell>
          <cell r="D266">
            <v>-317136.09000000003</v>
          </cell>
          <cell r="E266">
            <v>0</v>
          </cell>
          <cell r="F266">
            <v>40832.550000000003</v>
          </cell>
          <cell r="G266">
            <v>-357968.64000000001</v>
          </cell>
        </row>
        <row r="267">
          <cell r="B267" t="str">
            <v>1.2.5.01.10.99.</v>
          </cell>
          <cell r="C267" t="str">
            <v>OTROS EQUIPOS DE SEGURIDAD, ORDEN, VIGILANCIA Y CONTROL PÚBLICO</v>
          </cell>
          <cell r="D267">
            <v>234884.96</v>
          </cell>
          <cell r="E267">
            <v>81436.5</v>
          </cell>
          <cell r="F267">
            <v>107062.1</v>
          </cell>
          <cell r="G267">
            <v>209259.36</v>
          </cell>
        </row>
        <row r="268">
          <cell r="B268" t="str">
            <v>1.2.5.01.10.99.1.</v>
          </cell>
          <cell r="C268" t="str">
            <v>VALORES DE ORIGEN</v>
          </cell>
          <cell r="D268">
            <v>1032566.5</v>
          </cell>
          <cell r="E268">
            <v>0</v>
          </cell>
          <cell r="F268">
            <v>90485</v>
          </cell>
          <cell r="G268">
            <v>942081.5</v>
          </cell>
        </row>
        <row r="269">
          <cell r="B269" t="str">
            <v>1.2.5.01.10.99.1.99999</v>
          </cell>
          <cell r="C269" t="str">
            <v>VALORES DE ORIGEN-OTROS EQUIPOS DE PROTECCIÓN</v>
          </cell>
          <cell r="D269">
            <v>1032566.5</v>
          </cell>
          <cell r="E269">
            <v>0</v>
          </cell>
          <cell r="F269">
            <v>90485</v>
          </cell>
          <cell r="G269">
            <v>942081.5</v>
          </cell>
        </row>
        <row r="270">
          <cell r="B270" t="str">
            <v>1.2.5.01.10.99.3.</v>
          </cell>
          <cell r="C270" t="str">
            <v>DEPRECIACIONES ACUMULADAS *</v>
          </cell>
          <cell r="D270">
            <v>-797681.54</v>
          </cell>
          <cell r="E270">
            <v>81436.5</v>
          </cell>
          <cell r="F270">
            <v>16577.099999999999</v>
          </cell>
          <cell r="G270">
            <v>-732822.14</v>
          </cell>
        </row>
        <row r="271">
          <cell r="B271" t="str">
            <v>1.2.5.01.10.99.3.99999</v>
          </cell>
          <cell r="C271" t="str">
            <v>DEPRECIACIONES ACUMULADAS *-OTROS EQUIPOS DE PROTECCIÓN</v>
          </cell>
          <cell r="D271">
            <v>-797681.54</v>
          </cell>
          <cell r="E271">
            <v>81436.5</v>
          </cell>
          <cell r="F271">
            <v>16577.099999999999</v>
          </cell>
          <cell r="G271">
            <v>-732822.14</v>
          </cell>
        </row>
        <row r="272">
          <cell r="B272" t="str">
            <v>1.2.5.01.99.</v>
          </cell>
          <cell r="C272" t="str">
            <v>MAQUINARIAS, EQUIPOS Y MOBILIARIOS DIVERSOS</v>
          </cell>
          <cell r="D272">
            <v>1703928.83</v>
          </cell>
          <cell r="E272">
            <v>201525.75</v>
          </cell>
          <cell r="F272">
            <v>386355.46</v>
          </cell>
          <cell r="G272">
            <v>1519099.12</v>
          </cell>
        </row>
        <row r="273">
          <cell r="B273" t="str">
            <v>1.2.5.01.99.02.</v>
          </cell>
          <cell r="C273" t="str">
            <v>EQUIPOS Y MOBILIARIO DOMESTICO</v>
          </cell>
          <cell r="D273">
            <v>1056017.46</v>
          </cell>
          <cell r="E273">
            <v>201525.75</v>
          </cell>
          <cell r="F273">
            <v>315303.61</v>
          </cell>
          <cell r="G273">
            <v>942239.6</v>
          </cell>
        </row>
        <row r="274">
          <cell r="B274" t="str">
            <v>1.2.5.01.99.02.1.</v>
          </cell>
          <cell r="C274" t="str">
            <v>VALORES DE ORIGEN</v>
          </cell>
          <cell r="D274">
            <v>1462041.63</v>
          </cell>
          <cell r="E274">
            <v>0</v>
          </cell>
          <cell r="F274">
            <v>244900</v>
          </cell>
          <cell r="G274">
            <v>1217141.6299999999</v>
          </cell>
        </row>
        <row r="275">
          <cell r="B275" t="str">
            <v>1.2.5.01.99.02.1.99999</v>
          </cell>
          <cell r="C275" t="str">
            <v>VALORES DE ORIGEN - EQUIPOS Y MOBILIARIO DOMES</v>
          </cell>
          <cell r="D275">
            <v>1462041.63</v>
          </cell>
          <cell r="E275">
            <v>0</v>
          </cell>
          <cell r="F275">
            <v>244900</v>
          </cell>
          <cell r="G275">
            <v>1217141.6299999999</v>
          </cell>
        </row>
        <row r="276">
          <cell r="B276" t="str">
            <v>1.2.5.01.99.02.3.</v>
          </cell>
          <cell r="C276" t="str">
            <v>DEPRECIACIONES ACUMULADAS *</v>
          </cell>
          <cell r="D276">
            <v>-406024.17</v>
          </cell>
          <cell r="E276">
            <v>201525.75</v>
          </cell>
          <cell r="F276">
            <v>70403.61</v>
          </cell>
          <cell r="G276">
            <v>-274902.03000000003</v>
          </cell>
        </row>
        <row r="277">
          <cell r="B277" t="str">
            <v>1.2.5.01.99.02.3.99999</v>
          </cell>
          <cell r="C277" t="str">
            <v>DEPRECIACIONES ACUMULADAS * - EQUIPOS Y MOBILI</v>
          </cell>
          <cell r="D277">
            <v>-406024.17</v>
          </cell>
          <cell r="E277">
            <v>201525.75</v>
          </cell>
          <cell r="F277">
            <v>70403.61</v>
          </cell>
          <cell r="G277">
            <v>-274902.03000000003</v>
          </cell>
        </row>
        <row r="278">
          <cell r="B278" t="str">
            <v>1.2.5.01.99.03.</v>
          </cell>
          <cell r="C278" t="str">
            <v>EQUIPOS FOTOGRAFICO Y REVELADO</v>
          </cell>
          <cell r="D278">
            <v>444361.13</v>
          </cell>
          <cell r="E278">
            <v>0</v>
          </cell>
          <cell r="F278">
            <v>36916.11</v>
          </cell>
          <cell r="G278">
            <v>407445.02</v>
          </cell>
        </row>
        <row r="279">
          <cell r="B279" t="str">
            <v>1.2.5.01.99.03.1.</v>
          </cell>
          <cell r="C279" t="str">
            <v>VALORES DE ORIGEN</v>
          </cell>
          <cell r="D279">
            <v>546905.88</v>
          </cell>
          <cell r="E279">
            <v>0</v>
          </cell>
          <cell r="F279">
            <v>0</v>
          </cell>
          <cell r="G279">
            <v>546905.88</v>
          </cell>
        </row>
        <row r="280">
          <cell r="B280" t="str">
            <v>1.2.5.01.99.03.1.99999</v>
          </cell>
          <cell r="C280" t="str">
            <v>VALORES DE ORIGEN - EQUIPOS FOTOGRAFICO Y REVELADO</v>
          </cell>
          <cell r="D280">
            <v>546905.88</v>
          </cell>
          <cell r="E280">
            <v>0</v>
          </cell>
          <cell r="F280">
            <v>0</v>
          </cell>
          <cell r="G280">
            <v>546905.88</v>
          </cell>
        </row>
        <row r="281">
          <cell r="B281" t="str">
            <v>1.2.5.01.99.03.3.</v>
          </cell>
          <cell r="C281" t="str">
            <v>DEPRECIACIONES ACUMULADAS *</v>
          </cell>
          <cell r="D281">
            <v>-102544.75</v>
          </cell>
          <cell r="E281">
            <v>0</v>
          </cell>
          <cell r="F281">
            <v>36916.11</v>
          </cell>
          <cell r="G281">
            <v>-139460.85999999999</v>
          </cell>
        </row>
        <row r="282">
          <cell r="B282" t="str">
            <v>1.2.5.01.99.03.3.99999</v>
          </cell>
          <cell r="C282" t="str">
            <v>DEPRECIACIONES ACUMULADAS * - EQUIPOS FOTOGRAFICO Y REVELADO</v>
          </cell>
          <cell r="D282">
            <v>-102544.75</v>
          </cell>
          <cell r="E282">
            <v>0</v>
          </cell>
          <cell r="F282">
            <v>36916.11</v>
          </cell>
          <cell r="G282">
            <v>-139460.85999999999</v>
          </cell>
        </row>
        <row r="283">
          <cell r="B283" t="str">
            <v>1.2.5.01.99.99.</v>
          </cell>
          <cell r="C283" t="str">
            <v>OTRAS MAQUINARIAS, EQUIPOS Y MOBILIARIOS DIVERSOS</v>
          </cell>
          <cell r="D283">
            <v>203550.24</v>
          </cell>
          <cell r="E283">
            <v>0</v>
          </cell>
          <cell r="F283">
            <v>34135.74</v>
          </cell>
          <cell r="G283">
            <v>169414.5</v>
          </cell>
        </row>
        <row r="284">
          <cell r="B284" t="str">
            <v>1.2.5.01.99.99.1.</v>
          </cell>
          <cell r="C284" t="str">
            <v>VALORES DE ORIGEN</v>
          </cell>
          <cell r="D284">
            <v>252857.42</v>
          </cell>
          <cell r="E284">
            <v>0</v>
          </cell>
          <cell r="F284">
            <v>0</v>
          </cell>
          <cell r="G284">
            <v>252857.42</v>
          </cell>
        </row>
        <row r="285">
          <cell r="B285" t="str">
            <v>1.2.5.01.99.99.1.99999</v>
          </cell>
          <cell r="C285" t="str">
            <v>VALORES DE ORIGEN - OTRAS MAQUINARIAS, EQUIPOS Y MOBILIARIOS DIVERSOS</v>
          </cell>
          <cell r="D285">
            <v>252857.42</v>
          </cell>
          <cell r="E285">
            <v>0</v>
          </cell>
          <cell r="F285">
            <v>0</v>
          </cell>
          <cell r="G285">
            <v>252857.42</v>
          </cell>
        </row>
        <row r="286">
          <cell r="B286" t="str">
            <v>1.2.5.01.99.99.3.</v>
          </cell>
          <cell r="C286" t="str">
            <v>DEPRECIACIONES ACUMULADAS *</v>
          </cell>
          <cell r="D286">
            <v>-49307.18</v>
          </cell>
          <cell r="E286">
            <v>0</v>
          </cell>
          <cell r="F286">
            <v>34135.74</v>
          </cell>
          <cell r="G286">
            <v>-83442.92</v>
          </cell>
        </row>
        <row r="287">
          <cell r="B287" t="str">
            <v>1.2.5.01.99.99.3.99999</v>
          </cell>
          <cell r="C287" t="str">
            <v>DEPRECIACIONES ACUMULADAS * - OTRAS MQUINARIAS, EQUIPOS Y MOBILIARIOS DIVERSOS</v>
          </cell>
          <cell r="D287">
            <v>-49307.18</v>
          </cell>
          <cell r="E287">
            <v>0</v>
          </cell>
          <cell r="F287">
            <v>34135.74</v>
          </cell>
          <cell r="G287">
            <v>-83442.92</v>
          </cell>
        </row>
        <row r="288">
          <cell r="B288" t="str">
            <v>1.2.5.08.</v>
          </cell>
          <cell r="C288" t="str">
            <v>BIENES INTANGIBLES NO CONCESIONADOS</v>
          </cell>
          <cell r="D288">
            <v>45365267.460000001</v>
          </cell>
          <cell r="E288">
            <v>8297361.8399999999</v>
          </cell>
          <cell r="F288">
            <v>16120576.949999999</v>
          </cell>
          <cell r="G288">
            <v>37542052.350000001</v>
          </cell>
        </row>
        <row r="289">
          <cell r="B289" t="str">
            <v>1.2.5.08.03.</v>
          </cell>
          <cell r="C289" t="str">
            <v>SOFTWARE Y PROGRAMAS</v>
          </cell>
          <cell r="D289">
            <v>44982114.460000001</v>
          </cell>
          <cell r="E289">
            <v>8297361.8399999999</v>
          </cell>
          <cell r="F289">
            <v>16120576.949999999</v>
          </cell>
          <cell r="G289">
            <v>37158899.350000001</v>
          </cell>
        </row>
        <row r="290">
          <cell r="B290" t="str">
            <v>1.2.5.08.03.01.</v>
          </cell>
          <cell r="C290" t="str">
            <v>VALORES DE ORIGEN</v>
          </cell>
          <cell r="D290">
            <v>56383293.259999998</v>
          </cell>
          <cell r="E290">
            <v>3794087.28</v>
          </cell>
          <cell r="F290">
            <v>0</v>
          </cell>
          <cell r="G290">
            <v>60177380.539999999</v>
          </cell>
        </row>
        <row r="291">
          <cell r="B291" t="str">
            <v>1.2.5.08.03.01.0.</v>
          </cell>
          <cell r="C291" t="str">
            <v>VALORES DE ORIGEN</v>
          </cell>
          <cell r="D291">
            <v>56383293.259999998</v>
          </cell>
          <cell r="E291">
            <v>3794087.28</v>
          </cell>
          <cell r="F291">
            <v>0</v>
          </cell>
          <cell r="G291">
            <v>60177380.539999999</v>
          </cell>
        </row>
        <row r="292">
          <cell r="B292" t="str">
            <v>1.2.5.08.03.01.0.99999</v>
          </cell>
          <cell r="C292" t="str">
            <v>VALORES DE ORIGEN  -  SOFTWARE Y PROGRAMAS</v>
          </cell>
          <cell r="D292">
            <v>56383293.259999998</v>
          </cell>
          <cell r="E292">
            <v>3794087.28</v>
          </cell>
          <cell r="F292">
            <v>0</v>
          </cell>
          <cell r="G292">
            <v>60177380.539999999</v>
          </cell>
        </row>
        <row r="293">
          <cell r="B293" t="str">
            <v>1.2.5.08.03.03.</v>
          </cell>
          <cell r="C293" t="str">
            <v>AMORTIZACIONES ACUMULADAS</v>
          </cell>
          <cell r="D293">
            <v>-11401178.800000001</v>
          </cell>
          <cell r="E293">
            <v>4503274.5599999996</v>
          </cell>
          <cell r="F293">
            <v>16120576.949999999</v>
          </cell>
          <cell r="G293">
            <v>-23018481.190000001</v>
          </cell>
        </row>
        <row r="294">
          <cell r="B294" t="str">
            <v>1.2.5.08.03.03.0.</v>
          </cell>
          <cell r="C294" t="str">
            <v>AMORTIZACIONES ACUMULADAS</v>
          </cell>
          <cell r="D294">
            <v>-11401178.800000001</v>
          </cell>
          <cell r="E294">
            <v>4503274.5599999996</v>
          </cell>
          <cell r="F294">
            <v>16120576.949999999</v>
          </cell>
          <cell r="G294">
            <v>-23018481.190000001</v>
          </cell>
        </row>
        <row r="295">
          <cell r="B295" t="str">
            <v>1.2.5.08.03.03.0.99999</v>
          </cell>
          <cell r="C295" t="str">
            <v>AMORTIZACIONES ACUMULADAS*  -  SOFTWARE Y PROGRAMAS</v>
          </cell>
          <cell r="D295">
            <v>-11401178.800000001</v>
          </cell>
          <cell r="E295">
            <v>4503274.5599999996</v>
          </cell>
          <cell r="F295">
            <v>16120576.949999999</v>
          </cell>
          <cell r="G295">
            <v>-23018481.190000001</v>
          </cell>
        </row>
        <row r="296">
          <cell r="B296" t="str">
            <v>1.2.5.08.99.</v>
          </cell>
          <cell r="C296" t="str">
            <v>Otros bienes intangibles</v>
          </cell>
          <cell r="D296">
            <v>383153</v>
          </cell>
          <cell r="E296">
            <v>0</v>
          </cell>
          <cell r="F296">
            <v>0</v>
          </cell>
          <cell r="G296">
            <v>383153</v>
          </cell>
        </row>
        <row r="297">
          <cell r="B297" t="str">
            <v>1.2.5.08.99.01.</v>
          </cell>
          <cell r="C297" t="str">
            <v>Valores de origen</v>
          </cell>
          <cell r="D297">
            <v>383153</v>
          </cell>
          <cell r="E297">
            <v>0</v>
          </cell>
          <cell r="F297">
            <v>0</v>
          </cell>
          <cell r="G297">
            <v>383153</v>
          </cell>
        </row>
        <row r="298">
          <cell r="B298" t="str">
            <v>1.2.5.08.99.01.0.</v>
          </cell>
          <cell r="C298" t="str">
            <v>Valores de origen</v>
          </cell>
          <cell r="D298">
            <v>383153</v>
          </cell>
          <cell r="E298">
            <v>0</v>
          </cell>
          <cell r="F298">
            <v>0</v>
          </cell>
          <cell r="G298">
            <v>383153</v>
          </cell>
        </row>
        <row r="299">
          <cell r="B299" t="str">
            <v>1.2.5.08.99.01.0.16151</v>
          </cell>
          <cell r="C299" t="str">
            <v>ICE</v>
          </cell>
          <cell r="D299">
            <v>360869</v>
          </cell>
          <cell r="E299">
            <v>0</v>
          </cell>
          <cell r="F299">
            <v>0</v>
          </cell>
          <cell r="G299">
            <v>360869</v>
          </cell>
        </row>
        <row r="300">
          <cell r="B300" t="str">
            <v>1.2.5.08.99.01.0.16180</v>
          </cell>
          <cell r="C300" t="str">
            <v>RACSA</v>
          </cell>
          <cell r="D300">
            <v>22284</v>
          </cell>
          <cell r="E300">
            <v>0</v>
          </cell>
          <cell r="F300">
            <v>0</v>
          </cell>
          <cell r="G300">
            <v>22284</v>
          </cell>
        </row>
        <row r="301">
          <cell r="B301" t="str">
            <v>1.2.7.</v>
          </cell>
          <cell r="C301" t="str">
            <v>INVERSIONES PATRIMONIALES - MÉTODO DE PARTICIPACIÓN</v>
          </cell>
          <cell r="D301">
            <v>454276616.25</v>
          </cell>
          <cell r="E301">
            <v>0</v>
          </cell>
          <cell r="F301">
            <v>2869644.59</v>
          </cell>
          <cell r="G301">
            <v>451406971.66000003</v>
          </cell>
        </row>
        <row r="302">
          <cell r="B302" t="str">
            <v>1.2.7.04.</v>
          </cell>
          <cell r="C302" t="str">
            <v>INVERSIONES PATRIMONIALES EN FIDEICOMISOS</v>
          </cell>
          <cell r="D302">
            <v>454276616.25</v>
          </cell>
          <cell r="E302">
            <v>0</v>
          </cell>
          <cell r="F302">
            <v>2869644.59</v>
          </cell>
          <cell r="G302">
            <v>451406971.66000003</v>
          </cell>
        </row>
        <row r="303">
          <cell r="B303" t="str">
            <v>1.2.7.04.03.</v>
          </cell>
          <cell r="C303" t="str">
            <v>INVERSIONES PATRIMONIALES EN FIDEICOMISOS PARA EDUCACIÓN L/P</v>
          </cell>
          <cell r="D303">
            <v>454276616.25</v>
          </cell>
          <cell r="E303">
            <v>0</v>
          </cell>
          <cell r="F303">
            <v>2869644.59</v>
          </cell>
          <cell r="G303">
            <v>451406971.66000003</v>
          </cell>
        </row>
        <row r="304">
          <cell r="B304" t="str">
            <v>1.2.7.04.03.00.</v>
          </cell>
          <cell r="C304" t="str">
            <v>INVERSIONES PATRIMONIALES EN FIDEICOMISOS PARA EDUCACIÓN L/P</v>
          </cell>
          <cell r="D304">
            <v>454276616.25</v>
          </cell>
          <cell r="E304">
            <v>0</v>
          </cell>
          <cell r="F304">
            <v>2869644.59</v>
          </cell>
          <cell r="G304">
            <v>451406971.66000003</v>
          </cell>
        </row>
        <row r="305">
          <cell r="B305" t="str">
            <v>1.2.7.04.03.00.0.</v>
          </cell>
          <cell r="C305" t="str">
            <v>INVERSIONES PATRIMONIALES EN FIDEICOMISOS PARA EDUCACIÓN L/P</v>
          </cell>
          <cell r="D305">
            <v>454276616.25</v>
          </cell>
          <cell r="E305">
            <v>0</v>
          </cell>
          <cell r="F305">
            <v>2869644.59</v>
          </cell>
          <cell r="G305">
            <v>451406971.66000003</v>
          </cell>
        </row>
        <row r="306">
          <cell r="B306" t="str">
            <v>1.2.7.04.03.00.0.99999</v>
          </cell>
          <cell r="C306" t="str">
            <v>FIDEICOMISOS CONICIT/BCR</v>
          </cell>
          <cell r="D306">
            <v>454276616.25</v>
          </cell>
          <cell r="E306">
            <v>0</v>
          </cell>
          <cell r="F306">
            <v>2869644.59</v>
          </cell>
          <cell r="G306">
            <v>451406971.66000003</v>
          </cell>
        </row>
        <row r="307">
          <cell r="B307" t="str">
            <v>1.2.9.</v>
          </cell>
          <cell r="C307" t="str">
            <v>OTROS ACTIVOS A LARGO PLAZO</v>
          </cell>
          <cell r="D307">
            <v>3560125.78</v>
          </cell>
          <cell r="E307">
            <v>0</v>
          </cell>
          <cell r="F307">
            <v>0</v>
          </cell>
          <cell r="G307">
            <v>3560125.78</v>
          </cell>
        </row>
        <row r="308">
          <cell r="B308" t="str">
            <v>1.2.9.99.</v>
          </cell>
          <cell r="C308" t="str">
            <v>ACTIVOS A LARGO PLAZO SUJETOS A DEPURACION CONTABLE</v>
          </cell>
          <cell r="D308">
            <v>3560125.78</v>
          </cell>
          <cell r="E308">
            <v>0</v>
          </cell>
          <cell r="F308">
            <v>0</v>
          </cell>
          <cell r="G308">
            <v>3560125.78</v>
          </cell>
        </row>
        <row r="309">
          <cell r="B309" t="str">
            <v>1.2.9.99.05.</v>
          </cell>
          <cell r="C309" t="str">
            <v>BIENES NO CONCESIONADOS SUJETOS A DEPURACION</v>
          </cell>
          <cell r="D309">
            <v>3560125.78</v>
          </cell>
          <cell r="E309">
            <v>0</v>
          </cell>
          <cell r="F309">
            <v>0</v>
          </cell>
          <cell r="G309">
            <v>3560125.78</v>
          </cell>
        </row>
        <row r="310">
          <cell r="B310" t="str">
            <v>1.2.9.99.05.08.</v>
          </cell>
          <cell r="C310" t="str">
            <v>BIENES INTANGIBLES SUJETOS A DEPURACION</v>
          </cell>
          <cell r="D310">
            <v>3560125.78</v>
          </cell>
          <cell r="E310">
            <v>0</v>
          </cell>
          <cell r="F310">
            <v>0</v>
          </cell>
          <cell r="G310">
            <v>3560125.78</v>
          </cell>
        </row>
        <row r="311">
          <cell r="B311" t="str">
            <v>1.2.9.99.05.08.0.</v>
          </cell>
          <cell r="C311" t="str">
            <v>BIENES INTANGIBLES SUJETOS A DEPURACION</v>
          </cell>
          <cell r="D311">
            <v>3560125.78</v>
          </cell>
          <cell r="E311">
            <v>0</v>
          </cell>
          <cell r="F311">
            <v>0</v>
          </cell>
          <cell r="G311">
            <v>3560125.78</v>
          </cell>
        </row>
        <row r="312">
          <cell r="B312" t="str">
            <v>1.2.9.99.05.08.0.99999</v>
          </cell>
          <cell r="C312" t="str">
            <v>BIENES INTANGIBLES SUJETOS A DEPURACION</v>
          </cell>
          <cell r="D312">
            <v>3560125.78</v>
          </cell>
          <cell r="E312">
            <v>0</v>
          </cell>
          <cell r="F312">
            <v>0</v>
          </cell>
          <cell r="G312">
            <v>3560125.78</v>
          </cell>
        </row>
        <row r="313">
          <cell r="B313" t="str">
            <v>2.</v>
          </cell>
          <cell r="C313" t="str">
            <v>PASIVO</v>
          </cell>
          <cell r="D313">
            <v>769181198.02999997</v>
          </cell>
          <cell r="E313">
            <v>3558254862.2600002</v>
          </cell>
          <cell r="F313">
            <v>3712358947.5599999</v>
          </cell>
          <cell r="G313">
            <v>923285283.33000004</v>
          </cell>
        </row>
        <row r="314">
          <cell r="B314" t="str">
            <v>2.1.</v>
          </cell>
          <cell r="C314" t="str">
            <v>PASIVO CORRIENTE</v>
          </cell>
          <cell r="D314">
            <v>769181198.02999997</v>
          </cell>
          <cell r="E314">
            <v>3558254862.2600002</v>
          </cell>
          <cell r="F314">
            <v>3712358947.5599999</v>
          </cell>
          <cell r="G314">
            <v>923285283.33000004</v>
          </cell>
        </row>
        <row r="315">
          <cell r="B315" t="str">
            <v>2.1.1.</v>
          </cell>
          <cell r="C315" t="str">
            <v>DEUDAS A CORTO PLAZO</v>
          </cell>
          <cell r="D315">
            <v>765254950.95000005</v>
          </cell>
          <cell r="E315">
            <v>2063156632.71</v>
          </cell>
          <cell r="F315">
            <v>1848305051.8199999</v>
          </cell>
          <cell r="G315">
            <v>550403370.05999994</v>
          </cell>
        </row>
        <row r="316">
          <cell r="B316" t="str">
            <v>2.1.1.01.</v>
          </cell>
          <cell r="C316" t="str">
            <v>DEUDAS COMERCIALES A CORTO PLAZO</v>
          </cell>
          <cell r="D316">
            <v>620511332.34000003</v>
          </cell>
          <cell r="E316">
            <v>792641646.01999998</v>
          </cell>
          <cell r="F316">
            <v>536359654.23000002</v>
          </cell>
          <cell r="G316">
            <v>364229340.55000001</v>
          </cell>
        </row>
        <row r="317">
          <cell r="B317" t="str">
            <v>2.1.1.01.01.</v>
          </cell>
          <cell r="C317" t="str">
            <v>DEUDAS POR ADQUISICION DE INVENTARIOS C/P</v>
          </cell>
          <cell r="D317">
            <v>620511332.34000003</v>
          </cell>
          <cell r="E317">
            <v>792641646.01999998</v>
          </cell>
          <cell r="F317">
            <v>536359654.23000002</v>
          </cell>
          <cell r="G317">
            <v>364229340.55000001</v>
          </cell>
        </row>
        <row r="318">
          <cell r="B318" t="str">
            <v>2.1.1.01.01.01.</v>
          </cell>
          <cell r="C318" t="str">
            <v>DEUDAS COMERC.POR ADQ.DE MAT.Y SUMIN.P/CONSUMO Y P</v>
          </cell>
          <cell r="D318">
            <v>620511332.34000003</v>
          </cell>
          <cell r="E318">
            <v>792641646.01999998</v>
          </cell>
          <cell r="F318">
            <v>536359654.23000002</v>
          </cell>
          <cell r="G318">
            <v>364229340.55000001</v>
          </cell>
        </row>
        <row r="319">
          <cell r="B319" t="str">
            <v>2.1.1.01.01.01.0.</v>
          </cell>
          <cell r="C319" t="str">
            <v>DEUDAS COMERC.POR ADQ.DE MAT.Y SUMIN.P/CONSUMO Y</v>
          </cell>
          <cell r="D319">
            <v>620511332.34000003</v>
          </cell>
          <cell r="E319">
            <v>792641646.01999998</v>
          </cell>
          <cell r="F319">
            <v>536359654.23000002</v>
          </cell>
          <cell r="G319">
            <v>364229340.55000001</v>
          </cell>
        </row>
        <row r="320">
          <cell r="B320" t="str">
            <v>2.1.1.01.01.01.0.99999</v>
          </cell>
          <cell r="C320" t="str">
            <v>DEUDAS COMERC.POR ADQ.DE MAT.Y SUMIN.P/CONSUMO</v>
          </cell>
          <cell r="D320">
            <v>620511332.34000003</v>
          </cell>
          <cell r="E320">
            <v>792641646.01999998</v>
          </cell>
          <cell r="F320">
            <v>536359654.23000002</v>
          </cell>
          <cell r="G320">
            <v>364229340.55000001</v>
          </cell>
        </row>
        <row r="321">
          <cell r="B321" t="str">
            <v>2.1.1.02.</v>
          </cell>
          <cell r="C321" t="str">
            <v>DEUDAS SOCIALES Y FISCALES A CORTO PLAZO</v>
          </cell>
          <cell r="D321">
            <v>144743618.61000001</v>
          </cell>
          <cell r="E321">
            <v>809479096.55999994</v>
          </cell>
          <cell r="F321">
            <v>830751918.46000004</v>
          </cell>
          <cell r="G321">
            <v>166016440.50999999</v>
          </cell>
        </row>
        <row r="322">
          <cell r="B322" t="str">
            <v>2.1.1.02.01.</v>
          </cell>
          <cell r="C322" t="str">
            <v>DEUDAS POR BENEFICIOS A LOS EMPLEADOS C/P</v>
          </cell>
          <cell r="D322">
            <v>142881972.75999999</v>
          </cell>
          <cell r="E322">
            <v>787983040.20000005</v>
          </cell>
          <cell r="F322">
            <v>807053009.86000001</v>
          </cell>
          <cell r="G322">
            <v>161951942.41999999</v>
          </cell>
        </row>
        <row r="323">
          <cell r="B323" t="str">
            <v>2.1.1.02.01.01.</v>
          </cell>
          <cell r="C323" t="str">
            <v>REMUNERACIONES BASICAS Y EVENTUALES A PAGAR C/P</v>
          </cell>
          <cell r="D323">
            <v>57521200.969999999</v>
          </cell>
          <cell r="E323">
            <v>403906179.93000001</v>
          </cell>
          <cell r="F323">
            <v>389178960.70999998</v>
          </cell>
          <cell r="G323">
            <v>42793981.75</v>
          </cell>
        </row>
        <row r="324">
          <cell r="B324" t="str">
            <v>2.1.1.02.01.01.1.</v>
          </cell>
          <cell r="C324" t="str">
            <v>REMUNERACIONES BASICAS Y EVENTUALES A PAGAR C/P</v>
          </cell>
          <cell r="D324">
            <v>0</v>
          </cell>
          <cell r="E324">
            <v>349323391.20999998</v>
          </cell>
          <cell r="F324">
            <v>349323391.20999998</v>
          </cell>
          <cell r="G324">
            <v>0</v>
          </cell>
        </row>
        <row r="325">
          <cell r="B325" t="str">
            <v>2.1.1.02.01.01.1.99999</v>
          </cell>
          <cell r="C325" t="str">
            <v>PLANILLA EMPLEADOS REMUNERACIONES NETAS</v>
          </cell>
          <cell r="D325">
            <v>0</v>
          </cell>
          <cell r="E325">
            <v>349323391.20999998</v>
          </cell>
          <cell r="F325">
            <v>349323391.20999998</v>
          </cell>
          <cell r="G325">
            <v>0</v>
          </cell>
        </row>
        <row r="326">
          <cell r="B326" t="str">
            <v>2.1.1.02.01.01.6.</v>
          </cell>
          <cell r="C326" t="str">
            <v>SALARIO ESCOLAR A PAGAR C/P</v>
          </cell>
          <cell r="D326">
            <v>57521200.969999999</v>
          </cell>
          <cell r="E326">
            <v>54582788.719999999</v>
          </cell>
          <cell r="F326">
            <v>39855569.5</v>
          </cell>
          <cell r="G326">
            <v>42793981.75</v>
          </cell>
        </row>
        <row r="327">
          <cell r="B327" t="str">
            <v>2.1.1.02.01.01.6.99999</v>
          </cell>
          <cell r="C327" t="str">
            <v>SALARIO ESCOLAR A PAGAR C/P</v>
          </cell>
          <cell r="D327">
            <v>57521200.969999999</v>
          </cell>
          <cell r="E327">
            <v>54582788.719999999</v>
          </cell>
          <cell r="F327">
            <v>39855569.5</v>
          </cell>
          <cell r="G327">
            <v>42793981.75</v>
          </cell>
        </row>
        <row r="328">
          <cell r="B328" t="str">
            <v>2.1.1.02.01.03.</v>
          </cell>
          <cell r="C328" t="str">
            <v>INCENTIVOS SALARIALES A PAGAR</v>
          </cell>
          <cell r="D328">
            <v>3766413.05</v>
          </cell>
          <cell r="E328">
            <v>0</v>
          </cell>
          <cell r="F328">
            <v>44402315.799999997</v>
          </cell>
          <cell r="G328">
            <v>48168728.850000001</v>
          </cell>
        </row>
        <row r="329">
          <cell r="B329" t="str">
            <v>2.1.1.02.01.03.3.</v>
          </cell>
          <cell r="C329" t="str">
            <v>DECIMO TERCER MES A PAGAR C/P</v>
          </cell>
          <cell r="D329">
            <v>3766413.05</v>
          </cell>
          <cell r="E329">
            <v>0</v>
          </cell>
          <cell r="F329">
            <v>44402315.799999997</v>
          </cell>
          <cell r="G329">
            <v>48168728.850000001</v>
          </cell>
        </row>
        <row r="330">
          <cell r="B330" t="str">
            <v>2.1.1.02.01.03.3.99999</v>
          </cell>
          <cell r="C330" t="str">
            <v>DECIMO TERCER MES A PAGAR C/P</v>
          </cell>
          <cell r="D330">
            <v>3766413.05</v>
          </cell>
          <cell r="E330">
            <v>0</v>
          </cell>
          <cell r="F330">
            <v>44402315.799999997</v>
          </cell>
          <cell r="G330">
            <v>48168728.850000001</v>
          </cell>
        </row>
        <row r="331">
          <cell r="B331" t="str">
            <v>2.1.1.02.01.04.</v>
          </cell>
          <cell r="C331" t="str">
            <v>CONTRIBUCIONES PATRONALES AL DESARROLLO Y SEG.SOCI</v>
          </cell>
          <cell r="D331">
            <v>13345731.68</v>
          </cell>
          <cell r="E331">
            <v>142163764.13</v>
          </cell>
          <cell r="F331">
            <v>140243316.65000001</v>
          </cell>
          <cell r="G331">
            <v>11425284.199999999</v>
          </cell>
        </row>
        <row r="332">
          <cell r="B332" t="str">
            <v>2.1.1.02.01.04.0.</v>
          </cell>
          <cell r="C332" t="str">
            <v>CONTRIBUCIONES PATRONALES AL DESARROLLO Y SEG.SO</v>
          </cell>
          <cell r="D332">
            <v>13345731.68</v>
          </cell>
          <cell r="E332">
            <v>142163764.13</v>
          </cell>
          <cell r="F332">
            <v>140243316.65000001</v>
          </cell>
          <cell r="G332">
            <v>11425284.199999999</v>
          </cell>
        </row>
        <row r="333">
          <cell r="B333" t="str">
            <v>2.1.1.02.01.04.0.14120</v>
          </cell>
          <cell r="C333" t="str">
            <v>CAJA COSTARRICENSE DEL SEGURO SOCIAL (CCSS)</v>
          </cell>
          <cell r="D333">
            <v>13345731.68</v>
          </cell>
          <cell r="E333">
            <v>142163764.13</v>
          </cell>
          <cell r="F333">
            <v>140243316.65000001</v>
          </cell>
          <cell r="G333">
            <v>11425284.199999999</v>
          </cell>
        </row>
        <row r="334">
          <cell r="B334" t="str">
            <v>2.1.1.02.01.05.</v>
          </cell>
          <cell r="C334" t="str">
            <v>CONTRIBUCIONES PAT.A FONDOS DE PENS.Y OTROS FOND.D</v>
          </cell>
          <cell r="D334">
            <v>2795149.84</v>
          </cell>
          <cell r="E334">
            <v>50883133.170000002</v>
          </cell>
          <cell r="F334">
            <v>50481179.329999998</v>
          </cell>
          <cell r="G334">
            <v>2393196</v>
          </cell>
        </row>
        <row r="335">
          <cell r="B335" t="str">
            <v>2.1.1.02.01.05.0.</v>
          </cell>
          <cell r="C335" t="str">
            <v>CONTRIBUCIONES PAT.A FONDOS DE PENS.Y OTROS FOND</v>
          </cell>
          <cell r="D335">
            <v>2795149.84</v>
          </cell>
          <cell r="E335">
            <v>50883133.170000002</v>
          </cell>
          <cell r="F335">
            <v>50481179.329999998</v>
          </cell>
          <cell r="G335">
            <v>2393196</v>
          </cell>
        </row>
        <row r="336">
          <cell r="B336" t="str">
            <v>2.1.1.02.01.05.0.14120</v>
          </cell>
          <cell r="C336" t="str">
            <v>CAJA COSTARRICENSE DEL SEGURO SOCIAL</v>
          </cell>
          <cell r="D336">
            <v>2795149.84</v>
          </cell>
          <cell r="E336">
            <v>42940712.170000002</v>
          </cell>
          <cell r="F336">
            <v>42538758.329999998</v>
          </cell>
          <cell r="G336">
            <v>2393196</v>
          </cell>
        </row>
        <row r="337">
          <cell r="B337" t="str">
            <v>2.1.1.02.01.05.0.99999</v>
          </cell>
          <cell r="C337" t="str">
            <v>APORTE PATRONAL A FONDOS ADMINISTRADOS POR ENT (ASECONI)</v>
          </cell>
          <cell r="D337">
            <v>0</v>
          </cell>
          <cell r="E337">
            <v>7942421</v>
          </cell>
          <cell r="F337">
            <v>7942421</v>
          </cell>
          <cell r="G337">
            <v>0</v>
          </cell>
        </row>
        <row r="338">
          <cell r="B338" t="str">
            <v>2.1.1.02.01.06.</v>
          </cell>
          <cell r="C338" t="str">
            <v>RETENCIONES AL PERSONAL A PAGAR  C/P</v>
          </cell>
          <cell r="D338">
            <v>5157197.6500000004</v>
          </cell>
          <cell r="E338">
            <v>172828979.88999999</v>
          </cell>
          <cell r="F338">
            <v>171891088.06</v>
          </cell>
          <cell r="G338">
            <v>4219305.82</v>
          </cell>
        </row>
        <row r="339">
          <cell r="B339" t="str">
            <v>2.1.1.02.01.06.0.</v>
          </cell>
          <cell r="C339" t="str">
            <v>RETENCIONES AL PERSONAL A PAGAR  C/P</v>
          </cell>
          <cell r="D339">
            <v>5157197.6500000004</v>
          </cell>
          <cell r="E339">
            <v>172828979.88999999</v>
          </cell>
          <cell r="F339">
            <v>171891088.06</v>
          </cell>
          <cell r="G339">
            <v>4219305.82</v>
          </cell>
        </row>
        <row r="340">
          <cell r="B340" t="str">
            <v>2.1.1.02.01.06.0.14120</v>
          </cell>
          <cell r="C340" t="str">
            <v>CAJA COSTARRICENSE DEL SEGURO SOCIAL</v>
          </cell>
          <cell r="D340">
            <v>5157197.62</v>
          </cell>
          <cell r="E340">
            <v>134398354.59</v>
          </cell>
          <cell r="F340">
            <v>133460462.76000001</v>
          </cell>
          <cell r="G340">
            <v>4219305.79</v>
          </cell>
        </row>
        <row r="341">
          <cell r="B341" t="str">
            <v>2.1.1.02.01.06.0.99999</v>
          </cell>
          <cell r="C341" t="str">
            <v>COLEGIOS PROFESIONALES Y OTROS</v>
          </cell>
          <cell r="D341">
            <v>0.03</v>
          </cell>
          <cell r="E341">
            <v>38430625.299999997</v>
          </cell>
          <cell r="F341">
            <v>38430625.299999997</v>
          </cell>
          <cell r="G341">
            <v>0.03</v>
          </cell>
        </row>
        <row r="342">
          <cell r="B342" t="str">
            <v>2.1.1.02.01.99.</v>
          </cell>
          <cell r="C342" t="str">
            <v>OTRAS DEUDAS POR BENEFICIOS A LOS EMPLEADOS C/P</v>
          </cell>
          <cell r="D342">
            <v>60296279.57</v>
          </cell>
          <cell r="E342">
            <v>18200983.079999998</v>
          </cell>
          <cell r="F342">
            <v>10856149.310000001</v>
          </cell>
          <cell r="G342">
            <v>52951445.799999997</v>
          </cell>
        </row>
        <row r="343">
          <cell r="B343" t="str">
            <v>2.1.1.02.01.99.0.</v>
          </cell>
          <cell r="C343" t="str">
            <v>OTRAS DEUDAS POR BENEFICIOS A LOS EMPLEADOS C/P</v>
          </cell>
          <cell r="D343">
            <v>60296279.57</v>
          </cell>
          <cell r="E343">
            <v>18200983.079999998</v>
          </cell>
          <cell r="F343">
            <v>10856149.310000001</v>
          </cell>
          <cell r="G343">
            <v>52951445.799999997</v>
          </cell>
        </row>
        <row r="344">
          <cell r="B344" t="str">
            <v>2.1.1.02.01.99.0.99999</v>
          </cell>
          <cell r="C344" t="str">
            <v>OTRAS DEUDAS POR BENEFICIOS A LOS EMPLEADOS C/P -COMPENSACION DE VACACIONES</v>
          </cell>
          <cell r="D344">
            <v>60296279.57</v>
          </cell>
          <cell r="E344">
            <v>18200983.079999998</v>
          </cell>
          <cell r="F344">
            <v>10856149.310000001</v>
          </cell>
          <cell r="G344">
            <v>52951445.799999997</v>
          </cell>
        </row>
        <row r="345">
          <cell r="B345" t="str">
            <v>2.1.1.02.02.</v>
          </cell>
          <cell r="C345" t="str">
            <v>DEUDAS FISCALES C/P</v>
          </cell>
          <cell r="D345">
            <v>1861645.85</v>
          </cell>
          <cell r="E345">
            <v>21496056.359999999</v>
          </cell>
          <cell r="F345">
            <v>23698908.600000001</v>
          </cell>
          <cell r="G345">
            <v>4064498.09</v>
          </cell>
        </row>
        <row r="346">
          <cell r="B346" t="str">
            <v>2.1.1.02.02.02.</v>
          </cell>
          <cell r="C346" t="str">
            <v>RETENCIONES DE IMPUESTOS NACIONALES A PAGAR C/P</v>
          </cell>
          <cell r="D346">
            <v>1861645.85</v>
          </cell>
          <cell r="E346">
            <v>21496056.359999999</v>
          </cell>
          <cell r="F346">
            <v>23698908.600000001</v>
          </cell>
          <cell r="G346">
            <v>4064498.09</v>
          </cell>
        </row>
        <row r="347">
          <cell r="B347" t="str">
            <v>2.1.1.02.02.02.0.</v>
          </cell>
          <cell r="C347" t="str">
            <v>RETENCIONES DE IMPUESTOS NACIONALES A PAGAR C/P</v>
          </cell>
          <cell r="D347">
            <v>1861645.85</v>
          </cell>
          <cell r="E347">
            <v>21496056.359999999</v>
          </cell>
          <cell r="F347">
            <v>23698908.600000001</v>
          </cell>
          <cell r="G347">
            <v>4064498.09</v>
          </cell>
        </row>
        <row r="348">
          <cell r="B348" t="str">
            <v>2.1.1.02.02.02.0.11206</v>
          </cell>
          <cell r="C348" t="str">
            <v>MINISTERIO DE HACIENDA (MHD)</v>
          </cell>
          <cell r="D348">
            <v>1861645.85</v>
          </cell>
          <cell r="E348">
            <v>21496056.359999999</v>
          </cell>
          <cell r="F348">
            <v>23698908.600000001</v>
          </cell>
          <cell r="G348">
            <v>4064498.09</v>
          </cell>
        </row>
        <row r="349">
          <cell r="B349" t="str">
            <v>2.1.1.03.</v>
          </cell>
          <cell r="C349" t="str">
            <v>TRANSFERENCIAS A PAGAR A CORTO PLAZO</v>
          </cell>
          <cell r="D349">
            <v>0</v>
          </cell>
          <cell r="E349">
            <v>461035890.13</v>
          </cell>
          <cell r="F349">
            <v>481193479.13</v>
          </cell>
          <cell r="G349">
            <v>20157589</v>
          </cell>
        </row>
        <row r="350">
          <cell r="B350" t="str">
            <v>2.1.1.03.01.</v>
          </cell>
          <cell r="C350" t="str">
            <v>TRANSFERENCIAS AL SECTOR PRIVADO INTERNO A PAGAR CORTO PLAZO</v>
          </cell>
          <cell r="D350">
            <v>0</v>
          </cell>
          <cell r="E350">
            <v>25545363</v>
          </cell>
          <cell r="F350">
            <v>45702952</v>
          </cell>
          <cell r="G350">
            <v>20157589</v>
          </cell>
        </row>
        <row r="351">
          <cell r="B351" t="str">
            <v>2.1.1.03.01.01.</v>
          </cell>
          <cell r="C351" t="str">
            <v>TRANSFERENCIAS A PERSONAS A PAGAR CORTO PLAZO</v>
          </cell>
          <cell r="D351">
            <v>0</v>
          </cell>
          <cell r="E351">
            <v>1368678</v>
          </cell>
          <cell r="F351">
            <v>1368678</v>
          </cell>
          <cell r="G351">
            <v>0</v>
          </cell>
        </row>
        <row r="352">
          <cell r="B352" t="str">
            <v>2.1.1.03.01.01.2.</v>
          </cell>
          <cell r="C352" t="str">
            <v>BECAS A PAGAR CORTO PLAZO</v>
          </cell>
          <cell r="D352">
            <v>0</v>
          </cell>
          <cell r="E352">
            <v>1368678</v>
          </cell>
          <cell r="F352">
            <v>1368678</v>
          </cell>
          <cell r="G352">
            <v>0</v>
          </cell>
        </row>
        <row r="353">
          <cell r="B353" t="str">
            <v>2.1.1.03.01.01.2.99999</v>
          </cell>
          <cell r="C353" t="str">
            <v>BECAS A PAGAR CORTO PLAZO</v>
          </cell>
          <cell r="D353">
            <v>0</v>
          </cell>
          <cell r="E353">
            <v>1368678</v>
          </cell>
          <cell r="F353">
            <v>1368678</v>
          </cell>
          <cell r="G353">
            <v>0</v>
          </cell>
        </row>
        <row r="354">
          <cell r="B354" t="str">
            <v>2.1.1.03.01.02.</v>
          </cell>
          <cell r="C354" t="str">
            <v>TRANSFERENCIAS A ENTIDADES DEL SECTOR PRIVADO INTERNO A PAGAR CORTO PLAZO</v>
          </cell>
          <cell r="D354">
            <v>0</v>
          </cell>
          <cell r="E354">
            <v>24176685</v>
          </cell>
          <cell r="F354">
            <v>44334274</v>
          </cell>
          <cell r="G354">
            <v>20157589</v>
          </cell>
        </row>
        <row r="355">
          <cell r="B355" t="str">
            <v>2.1.1.03.01.02.1.</v>
          </cell>
          <cell r="C355" t="str">
            <v>TRANSFERENCIAS A ENTIDADES PRIVADAS SIN FINES DE LUCRO A PAGAR CORTO PLAZO</v>
          </cell>
          <cell r="D355">
            <v>0</v>
          </cell>
          <cell r="E355">
            <v>1801523</v>
          </cell>
          <cell r="F355">
            <v>21959112</v>
          </cell>
          <cell r="G355">
            <v>20157589</v>
          </cell>
        </row>
        <row r="356">
          <cell r="B356" t="str">
            <v>2.1.1.03.01.02.1.99999</v>
          </cell>
          <cell r="C356" t="str">
            <v>TRANSF A ENTIDADES PRIVADAS SIN FINES DE LUCRO A PAGAR C/P FUNDACIONES</v>
          </cell>
          <cell r="D356">
            <v>0</v>
          </cell>
          <cell r="E356">
            <v>1801523</v>
          </cell>
          <cell r="F356">
            <v>21959112</v>
          </cell>
          <cell r="G356">
            <v>20157589</v>
          </cell>
        </row>
        <row r="357">
          <cell r="B357" t="str">
            <v>2.1.1.03.01.02.2.</v>
          </cell>
          <cell r="C357" t="str">
            <v>TRANSFERENCIAS A EMPRESAS PRIVADAS A PAGAR CORTO PLAZO</v>
          </cell>
          <cell r="D357">
            <v>0</v>
          </cell>
          <cell r="E357">
            <v>22375162</v>
          </cell>
          <cell r="F357">
            <v>22375162</v>
          </cell>
          <cell r="G357">
            <v>0</v>
          </cell>
        </row>
        <row r="358">
          <cell r="B358" t="str">
            <v>2.1.1.03.01.02.2.99999</v>
          </cell>
          <cell r="C358" t="str">
            <v>TRANSFERENCIAS A EMPRESAS PRIVADAS A PAGAR CORTO PLAZO</v>
          </cell>
          <cell r="D358">
            <v>0</v>
          </cell>
          <cell r="E358">
            <v>22375162</v>
          </cell>
          <cell r="F358">
            <v>22375162</v>
          </cell>
          <cell r="G358">
            <v>0</v>
          </cell>
        </row>
        <row r="359">
          <cell r="B359" t="str">
            <v>2.1.1.03.02.</v>
          </cell>
          <cell r="C359" t="str">
            <v>TRANSFERENCIAS AL SECTOR PUBLICO INTERNO A PAGAR CORTO PLAZO</v>
          </cell>
          <cell r="D359">
            <v>0</v>
          </cell>
          <cell r="E359">
            <v>435490527.13</v>
          </cell>
          <cell r="F359">
            <v>435490527.13</v>
          </cell>
          <cell r="G359">
            <v>0</v>
          </cell>
        </row>
        <row r="360">
          <cell r="B360" t="str">
            <v>2.1.1.03.02.01.</v>
          </cell>
          <cell r="C360" t="str">
            <v>TRANSFERENCIAS AL GOBIERNO CENTRAL A PAGAR CORTO PLAZO</v>
          </cell>
          <cell r="D360">
            <v>0</v>
          </cell>
          <cell r="E360">
            <v>42312002.130000003</v>
          </cell>
          <cell r="F360">
            <v>42312002.130000003</v>
          </cell>
          <cell r="G360">
            <v>0</v>
          </cell>
        </row>
        <row r="361">
          <cell r="B361" t="str">
            <v>2.1.1.03.02.01.0.</v>
          </cell>
          <cell r="C361" t="str">
            <v>TRANSFERENCIAS AL GOBIERNO CENTRAL A PAGAR CORTO PLAZO</v>
          </cell>
          <cell r="D361">
            <v>0</v>
          </cell>
          <cell r="E361">
            <v>42312002.130000003</v>
          </cell>
          <cell r="F361">
            <v>42312002.130000003</v>
          </cell>
          <cell r="G361">
            <v>0</v>
          </cell>
        </row>
        <row r="362">
          <cell r="B362" t="str">
            <v>2.1.1.03.02.01.0.11206</v>
          </cell>
          <cell r="C362" t="str">
            <v>MINISTERIO DE HACIENDA (MHD)</v>
          </cell>
          <cell r="D362">
            <v>0</v>
          </cell>
          <cell r="E362">
            <v>42312002.130000003</v>
          </cell>
          <cell r="F362">
            <v>42312002.130000003</v>
          </cell>
          <cell r="G362">
            <v>0</v>
          </cell>
        </row>
        <row r="363">
          <cell r="B363" t="str">
            <v>2.1.1.03.02.03.</v>
          </cell>
          <cell r="C363" t="str">
            <v>TRANSFERENCIAS A INSTITUCIONES DESCENTRALIZADAS NO EMPRESARIALES A PAGAR CORTO  PLAZO</v>
          </cell>
          <cell r="D363">
            <v>0</v>
          </cell>
          <cell r="E363">
            <v>393178525</v>
          </cell>
          <cell r="F363">
            <v>393178525</v>
          </cell>
          <cell r="G363">
            <v>0</v>
          </cell>
        </row>
        <row r="364">
          <cell r="B364" t="str">
            <v>2.1.1.03.02.03.0.</v>
          </cell>
          <cell r="C364" t="str">
            <v>TRANSFERENCIAS A INSTITUCIONES DESCENTRALIZADAS NO EMPRESARIALES A PAGAR CORTO  PLAZO</v>
          </cell>
          <cell r="D364">
            <v>0</v>
          </cell>
          <cell r="E364">
            <v>393178525</v>
          </cell>
          <cell r="F364">
            <v>393178525</v>
          </cell>
          <cell r="G364">
            <v>0</v>
          </cell>
        </row>
        <row r="365">
          <cell r="B365" t="str">
            <v>2.1.1.03.02.03.0.14231</v>
          </cell>
          <cell r="C365" t="str">
            <v>INSTITUTO TECNOLOGICO DE COSTA RICA (ITCR)</v>
          </cell>
          <cell r="D365">
            <v>0</v>
          </cell>
          <cell r="E365">
            <v>144762298</v>
          </cell>
          <cell r="F365">
            <v>144762298</v>
          </cell>
          <cell r="G365">
            <v>0</v>
          </cell>
        </row>
        <row r="366">
          <cell r="B366" t="str">
            <v>2.1.1.03.02.03.0.14340</v>
          </cell>
          <cell r="C366" t="str">
            <v>UNIVERSIDAD DE COSTA RICA (UCR)</v>
          </cell>
          <cell r="D366">
            <v>0</v>
          </cell>
          <cell r="E366">
            <v>166615713</v>
          </cell>
          <cell r="F366">
            <v>166615713</v>
          </cell>
          <cell r="G366">
            <v>0</v>
          </cell>
        </row>
        <row r="367">
          <cell r="B367" t="str">
            <v>2.1.1.03.02.03.0.14342</v>
          </cell>
          <cell r="C367" t="str">
            <v>UNIVERSIDAD NACIONAL (UNA)</v>
          </cell>
          <cell r="D367">
            <v>0</v>
          </cell>
          <cell r="E367">
            <v>64041196</v>
          </cell>
          <cell r="F367">
            <v>64041196</v>
          </cell>
          <cell r="G367">
            <v>0</v>
          </cell>
        </row>
        <row r="368">
          <cell r="B368" t="str">
            <v>2.1.1.03.02.03.0.14353</v>
          </cell>
          <cell r="C368" t="str">
            <v>UNIVERSIDAD TECNICA NACIONAL (UTN)</v>
          </cell>
          <cell r="D368">
            <v>0</v>
          </cell>
          <cell r="E368">
            <v>17759318</v>
          </cell>
          <cell r="F368">
            <v>17759318</v>
          </cell>
          <cell r="G368">
            <v>0</v>
          </cell>
        </row>
        <row r="369">
          <cell r="B369" t="str">
            <v>2.1.3.</v>
          </cell>
          <cell r="C369" t="str">
            <v>FONDOS DE TERCEROS Y EN GARANTIA</v>
          </cell>
          <cell r="D369">
            <v>3926247.08</v>
          </cell>
          <cell r="E369">
            <v>73468337.879999995</v>
          </cell>
          <cell r="F369">
            <v>97937257.010000005</v>
          </cell>
          <cell r="G369">
            <v>28395166.210000001</v>
          </cell>
        </row>
        <row r="370">
          <cell r="B370" t="str">
            <v>2.1.3.03.</v>
          </cell>
          <cell r="C370" t="str">
            <v>DEPOSITOS EN GARANTIA</v>
          </cell>
          <cell r="D370">
            <v>3926247.08</v>
          </cell>
          <cell r="E370">
            <v>15395</v>
          </cell>
          <cell r="F370">
            <v>0</v>
          </cell>
          <cell r="G370">
            <v>3910852.08</v>
          </cell>
        </row>
        <row r="371">
          <cell r="B371" t="str">
            <v>2.1.3.03.01.</v>
          </cell>
          <cell r="C371" t="str">
            <v>DEPOSITOS EN GARANTIA DEL SECTOR PRIVADO INTERNO</v>
          </cell>
          <cell r="D371">
            <v>3926247.08</v>
          </cell>
          <cell r="E371">
            <v>15395</v>
          </cell>
          <cell r="F371">
            <v>0</v>
          </cell>
          <cell r="G371">
            <v>3910852.08</v>
          </cell>
        </row>
        <row r="372">
          <cell r="B372" t="str">
            <v>2.1.3.03.01.02.</v>
          </cell>
          <cell r="C372" t="str">
            <v>DEPOSITOS EN GARANTIA DE EMPRESAS PRIVADAS</v>
          </cell>
          <cell r="D372">
            <v>3926247.08</v>
          </cell>
          <cell r="E372">
            <v>15395</v>
          </cell>
          <cell r="F372">
            <v>0</v>
          </cell>
          <cell r="G372">
            <v>3910852.08</v>
          </cell>
        </row>
        <row r="373">
          <cell r="B373" t="str">
            <v>2.1.3.03.01.02.0.</v>
          </cell>
          <cell r="C373" t="str">
            <v>DEPOSITOS EN GARANTIA DE EMPRESAS PRIVADAS</v>
          </cell>
          <cell r="D373">
            <v>3926247.08</v>
          </cell>
          <cell r="E373">
            <v>15395</v>
          </cell>
          <cell r="F373">
            <v>0</v>
          </cell>
          <cell r="G373">
            <v>3910852.08</v>
          </cell>
        </row>
        <row r="374">
          <cell r="B374" t="str">
            <v>2.1.3.03.01.02.0.99999</v>
          </cell>
          <cell r="C374" t="str">
            <v>DEPOSITOS EN GARANTIA DE EMPRESAS PRIVADAS</v>
          </cell>
          <cell r="D374">
            <v>3926247.08</v>
          </cell>
          <cell r="E374">
            <v>15395</v>
          </cell>
          <cell r="F374">
            <v>0</v>
          </cell>
          <cell r="G374">
            <v>3910852.08</v>
          </cell>
        </row>
        <row r="375">
          <cell r="B375" t="str">
            <v>2.1.3.99.</v>
          </cell>
          <cell r="C375" t="str">
            <v>OTROS FONDOS DE TERCEEROS</v>
          </cell>
          <cell r="D375">
            <v>0</v>
          </cell>
          <cell r="E375">
            <v>73452942.879999995</v>
          </cell>
          <cell r="F375">
            <v>97937257.010000005</v>
          </cell>
          <cell r="G375">
            <v>24484314.129999999</v>
          </cell>
        </row>
        <row r="376">
          <cell r="B376" t="str">
            <v>2.1.3.99.02.</v>
          </cell>
          <cell r="C376" t="str">
            <v>OTROS FONDOS DEL SECTOR PUBLICO INTERNO</v>
          </cell>
          <cell r="D376">
            <v>0</v>
          </cell>
          <cell r="E376">
            <v>73452942.879999995</v>
          </cell>
          <cell r="F376">
            <v>97937257.010000005</v>
          </cell>
          <cell r="G376">
            <v>24484314.129999999</v>
          </cell>
        </row>
        <row r="377">
          <cell r="B377" t="str">
            <v>2.1.3.99.02.01.</v>
          </cell>
          <cell r="C377" t="str">
            <v>OTROS FONDOS DEL GOBIERNO CENTRAL</v>
          </cell>
          <cell r="D377">
            <v>0</v>
          </cell>
          <cell r="E377">
            <v>73452942.879999995</v>
          </cell>
          <cell r="F377">
            <v>97937257.010000005</v>
          </cell>
          <cell r="G377">
            <v>24484314.129999999</v>
          </cell>
        </row>
        <row r="378">
          <cell r="B378" t="str">
            <v>2.1.3.99.02.01.0.</v>
          </cell>
          <cell r="C378" t="str">
            <v>OTROS FONDOS DEL GOBIERNO CENTRAL MONEDA NACIONAL</v>
          </cell>
          <cell r="D378">
            <v>0</v>
          </cell>
          <cell r="E378">
            <v>73452942.879999995</v>
          </cell>
          <cell r="F378">
            <v>97937257.010000005</v>
          </cell>
          <cell r="G378">
            <v>24484314.129999999</v>
          </cell>
        </row>
        <row r="379">
          <cell r="B379" t="str">
            <v>2.1.3.99.02.01.0.99999</v>
          </cell>
          <cell r="C379" t="str">
            <v>GOBIERNO CENTRAL LEY 8262 FIDEICOMISO 25-02</v>
          </cell>
          <cell r="D379">
            <v>0</v>
          </cell>
          <cell r="E379">
            <v>73452942.879999995</v>
          </cell>
          <cell r="F379">
            <v>97937257.010000005</v>
          </cell>
          <cell r="G379">
            <v>24484314.129999999</v>
          </cell>
        </row>
        <row r="380">
          <cell r="B380" t="str">
            <v>2.1.9.</v>
          </cell>
          <cell r="C380" t="str">
            <v>OTROS PASIVOS A CORTO PLAZO</v>
          </cell>
          <cell r="D380">
            <v>0</v>
          </cell>
          <cell r="E380">
            <v>1421629891.6700001</v>
          </cell>
          <cell r="F380">
            <v>1766116638.73</v>
          </cell>
          <cell r="G380">
            <v>344486747.06</v>
          </cell>
        </row>
        <row r="381">
          <cell r="B381" t="str">
            <v>2.1.9.01.</v>
          </cell>
          <cell r="C381" t="str">
            <v>INGRESOS A DEVENGAR A CORTO PLAZO</v>
          </cell>
          <cell r="D381">
            <v>0</v>
          </cell>
          <cell r="E381">
            <v>1421629891.6700001</v>
          </cell>
          <cell r="F381">
            <v>1766116638.73</v>
          </cell>
          <cell r="G381">
            <v>344486747.06</v>
          </cell>
        </row>
        <row r="382">
          <cell r="B382" t="str">
            <v>2.1.9.01.99.</v>
          </cell>
          <cell r="C382" t="str">
            <v>OTROS INGRESOS A DEVENGAR A C/P</v>
          </cell>
          <cell r="D382">
            <v>0</v>
          </cell>
          <cell r="E382">
            <v>1421629891.6700001</v>
          </cell>
          <cell r="F382">
            <v>1766116638.73</v>
          </cell>
          <cell r="G382">
            <v>344486747.06</v>
          </cell>
        </row>
        <row r="383">
          <cell r="B383" t="str">
            <v>2.1.9.01.99.99.</v>
          </cell>
          <cell r="C383" t="str">
            <v>OTROS INGRESOS A DEVENGAR A C/P</v>
          </cell>
          <cell r="D383">
            <v>0</v>
          </cell>
          <cell r="E383">
            <v>1421629891.6700001</v>
          </cell>
          <cell r="F383">
            <v>1766116638.73</v>
          </cell>
          <cell r="G383">
            <v>344486747.06</v>
          </cell>
        </row>
        <row r="384">
          <cell r="B384" t="str">
            <v>2.1.9.01.99.99.0.</v>
          </cell>
          <cell r="C384" t="str">
            <v>OTROS INGRESOS A DEVENGAR A C/P</v>
          </cell>
          <cell r="D384">
            <v>0</v>
          </cell>
          <cell r="E384">
            <v>1421629891.6700001</v>
          </cell>
          <cell r="F384">
            <v>1766116638.73</v>
          </cell>
          <cell r="G384">
            <v>344486747.06</v>
          </cell>
        </row>
        <row r="385">
          <cell r="B385" t="str">
            <v>2.1.9.01.99.99.0.11206</v>
          </cell>
          <cell r="C385" t="str">
            <v>MINISTERIO DE HACIENDA (MHD)</v>
          </cell>
          <cell r="D385">
            <v>0</v>
          </cell>
          <cell r="E385">
            <v>1421629891.6700001</v>
          </cell>
          <cell r="F385">
            <v>1766116638.73</v>
          </cell>
          <cell r="G385">
            <v>344486747.06</v>
          </cell>
        </row>
        <row r="386">
          <cell r="B386" t="str">
            <v>3.</v>
          </cell>
          <cell r="C386" t="str">
            <v>PATRIMONIO</v>
          </cell>
          <cell r="D386">
            <v>2834359563.2199998</v>
          </cell>
          <cell r="E386">
            <v>0</v>
          </cell>
          <cell r="F386">
            <v>61953637.57</v>
          </cell>
          <cell r="G386">
            <v>2896313200.79</v>
          </cell>
        </row>
        <row r="387">
          <cell r="B387" t="str">
            <v>3.1.</v>
          </cell>
          <cell r="C387" t="str">
            <v>PATRIMONIO PUBLICO</v>
          </cell>
          <cell r="D387">
            <v>2834359563.2199998</v>
          </cell>
          <cell r="E387">
            <v>0</v>
          </cell>
          <cell r="F387">
            <v>61953637.57</v>
          </cell>
          <cell r="G387">
            <v>2896313200.79</v>
          </cell>
        </row>
        <row r="388">
          <cell r="B388" t="str">
            <v>3.1.1.</v>
          </cell>
          <cell r="C388" t="str">
            <v>CAPITAL</v>
          </cell>
          <cell r="D388">
            <v>800000</v>
          </cell>
          <cell r="E388">
            <v>0</v>
          </cell>
          <cell r="F388">
            <v>0</v>
          </cell>
          <cell r="G388">
            <v>800000</v>
          </cell>
        </row>
        <row r="389">
          <cell r="B389" t="str">
            <v>3.1.1.01.</v>
          </cell>
          <cell r="C389" t="str">
            <v>CAPITAL INICIAL</v>
          </cell>
          <cell r="D389">
            <v>78022.11</v>
          </cell>
          <cell r="E389">
            <v>0</v>
          </cell>
          <cell r="F389">
            <v>0</v>
          </cell>
          <cell r="G389">
            <v>78022.11</v>
          </cell>
        </row>
        <row r="390">
          <cell r="B390" t="str">
            <v>3.1.1.01.01.</v>
          </cell>
          <cell r="C390" t="str">
            <v>CAPITAL INICIAL A VALORES HISTÓRICOS</v>
          </cell>
          <cell r="D390">
            <v>78022.11</v>
          </cell>
          <cell r="E390">
            <v>0</v>
          </cell>
          <cell r="F390">
            <v>0</v>
          </cell>
          <cell r="G390">
            <v>78022.11</v>
          </cell>
        </row>
        <row r="391">
          <cell r="B391" t="str">
            <v>3.1.1.01.01.00.</v>
          </cell>
          <cell r="C391" t="str">
            <v>CAPITAL INICIAL A VALORES HISTÓRICOS</v>
          </cell>
          <cell r="D391">
            <v>78022.11</v>
          </cell>
          <cell r="E391">
            <v>0</v>
          </cell>
          <cell r="F391">
            <v>0</v>
          </cell>
          <cell r="G391">
            <v>78022.11</v>
          </cell>
        </row>
        <row r="392">
          <cell r="B392" t="str">
            <v>3.1.1.01.01.00.0.</v>
          </cell>
          <cell r="C392" t="str">
            <v>CAPITAL INICIAL A VALORES HISTÓRICOS</v>
          </cell>
          <cell r="D392">
            <v>78022.11</v>
          </cell>
          <cell r="E392">
            <v>0</v>
          </cell>
          <cell r="F392">
            <v>0</v>
          </cell>
          <cell r="G392">
            <v>78022.11</v>
          </cell>
        </row>
        <row r="393">
          <cell r="B393" t="str">
            <v>3.1.1.01.01.00.0.99999</v>
          </cell>
          <cell r="C393" t="str">
            <v>CAPITAL INICIAL A VALORES HISTÓRICOS</v>
          </cell>
          <cell r="D393">
            <v>78022.11</v>
          </cell>
          <cell r="E393">
            <v>0</v>
          </cell>
          <cell r="F393">
            <v>0</v>
          </cell>
          <cell r="G393">
            <v>78022.11</v>
          </cell>
        </row>
        <row r="394">
          <cell r="B394" t="str">
            <v>3.1.1.02.</v>
          </cell>
          <cell r="C394" t="str">
            <v>INCORPORACIONES AL CAPITAL</v>
          </cell>
          <cell r="D394">
            <v>721977.89</v>
          </cell>
          <cell r="E394">
            <v>0</v>
          </cell>
          <cell r="F394">
            <v>0</v>
          </cell>
          <cell r="G394">
            <v>721977.89</v>
          </cell>
        </row>
        <row r="395">
          <cell r="B395" t="str">
            <v>3.1.1.02.01.</v>
          </cell>
          <cell r="C395" t="str">
            <v>INCORPORACIONES AL CAPITAL A VALORES HISTORICOS</v>
          </cell>
          <cell r="D395">
            <v>721977.89</v>
          </cell>
          <cell r="E395">
            <v>0</v>
          </cell>
          <cell r="F395">
            <v>0</v>
          </cell>
          <cell r="G395">
            <v>721977.89</v>
          </cell>
        </row>
        <row r="396">
          <cell r="B396" t="str">
            <v>3.1.1.02.01.00.</v>
          </cell>
          <cell r="C396" t="str">
            <v>INCORPORACIONES AL CAPITAL A VALORES HISTORICOS</v>
          </cell>
          <cell r="D396">
            <v>721977.89</v>
          </cell>
          <cell r="E396">
            <v>0</v>
          </cell>
          <cell r="F396">
            <v>0</v>
          </cell>
          <cell r="G396">
            <v>721977.89</v>
          </cell>
        </row>
        <row r="397">
          <cell r="B397" t="str">
            <v>3.1.1.02.01.00.0.</v>
          </cell>
          <cell r="C397" t="str">
            <v>INCORPORACIONES AL CAPITAL A VALORES HISTORICOS</v>
          </cell>
          <cell r="D397">
            <v>721977.89</v>
          </cell>
          <cell r="E397">
            <v>0</v>
          </cell>
          <cell r="F397">
            <v>0</v>
          </cell>
          <cell r="G397">
            <v>721977.89</v>
          </cell>
        </row>
        <row r="398">
          <cell r="B398" t="str">
            <v>3.1.1.02.01.00.0.99999</v>
          </cell>
          <cell r="C398" t="str">
            <v>INCORPORACIONES AL CAPITAL A VALORES HISTORICOS</v>
          </cell>
          <cell r="D398">
            <v>721977.89</v>
          </cell>
          <cell r="E398">
            <v>0</v>
          </cell>
          <cell r="F398">
            <v>0</v>
          </cell>
          <cell r="G398">
            <v>721977.89</v>
          </cell>
        </row>
        <row r="399">
          <cell r="B399" t="str">
            <v>3.1.3.</v>
          </cell>
          <cell r="C399" t="str">
            <v>RESERVAS</v>
          </cell>
          <cell r="D399">
            <v>478064718.73000002</v>
          </cell>
          <cell r="E399">
            <v>0</v>
          </cell>
          <cell r="F399">
            <v>0</v>
          </cell>
          <cell r="G399">
            <v>478064718.73000002</v>
          </cell>
        </row>
        <row r="400">
          <cell r="B400" t="str">
            <v>3.1.3.01.</v>
          </cell>
          <cell r="C400" t="str">
            <v>REVALUACION DE BIENES</v>
          </cell>
          <cell r="D400">
            <v>478064718.73000002</v>
          </cell>
          <cell r="E400">
            <v>0</v>
          </cell>
          <cell r="F400">
            <v>0</v>
          </cell>
          <cell r="G400">
            <v>478064718.73000002</v>
          </cell>
        </row>
        <row r="401">
          <cell r="B401" t="str">
            <v>3.1.3.01.01.</v>
          </cell>
          <cell r="C401" t="str">
            <v>REVALUACION DE PROPIEDADES, PLANTA Y EQUIPOS</v>
          </cell>
          <cell r="D401">
            <v>478064718.73000002</v>
          </cell>
          <cell r="E401">
            <v>0</v>
          </cell>
          <cell r="F401">
            <v>0</v>
          </cell>
          <cell r="G401">
            <v>478064718.73000002</v>
          </cell>
        </row>
        <row r="402">
          <cell r="B402" t="str">
            <v>3.1.3.01.01.00.</v>
          </cell>
          <cell r="C402" t="str">
            <v>REVALUACION DE PROPIEDADES, PLANTA Y EQUIPOS</v>
          </cell>
          <cell r="D402">
            <v>478064718.73000002</v>
          </cell>
          <cell r="E402">
            <v>0</v>
          </cell>
          <cell r="F402">
            <v>0</v>
          </cell>
          <cell r="G402">
            <v>478064718.73000002</v>
          </cell>
        </row>
        <row r="403">
          <cell r="B403" t="str">
            <v>3.1.3.01.01.00.0.</v>
          </cell>
          <cell r="C403" t="str">
            <v>REVALUACION DE PROPIEDADES, PLANTA Y EQUIPOS</v>
          </cell>
          <cell r="D403">
            <v>478064718.73000002</v>
          </cell>
          <cell r="E403">
            <v>0</v>
          </cell>
          <cell r="F403">
            <v>0</v>
          </cell>
          <cell r="G403">
            <v>478064718.73000002</v>
          </cell>
        </row>
        <row r="404">
          <cell r="B404" t="str">
            <v>3.1.3.01.01.00.0.99999</v>
          </cell>
          <cell r="C404" t="str">
            <v>REVALUACION DE PROPIEDADES, PLANTA Y EQUIPOS</v>
          </cell>
          <cell r="D404">
            <v>478064718.73000002</v>
          </cell>
          <cell r="E404">
            <v>0</v>
          </cell>
          <cell r="F404">
            <v>0</v>
          </cell>
          <cell r="G404">
            <v>478064718.73000002</v>
          </cell>
        </row>
        <row r="405">
          <cell r="B405" t="str">
            <v>3.1.5.</v>
          </cell>
          <cell r="C405" t="str">
            <v>RESULTADOS ACUMULADOS</v>
          </cell>
          <cell r="D405">
            <v>2355494844.4899998</v>
          </cell>
          <cell r="E405">
            <v>0</v>
          </cell>
          <cell r="F405">
            <v>61953637.57</v>
          </cell>
          <cell r="G405">
            <v>2417448482.0599999</v>
          </cell>
        </row>
        <row r="406">
          <cell r="B406" t="str">
            <v>3.1.5.01.</v>
          </cell>
          <cell r="C406" t="str">
            <v>RESULTADOS ACUMULADOS DE EJERCICIOS ANTERIORES</v>
          </cell>
          <cell r="D406">
            <v>2355494844.4899998</v>
          </cell>
          <cell r="E406">
            <v>0</v>
          </cell>
          <cell r="F406">
            <v>61953637.57</v>
          </cell>
          <cell r="G406">
            <v>2417448482.0599999</v>
          </cell>
        </row>
        <row r="407">
          <cell r="B407" t="str">
            <v>3.1.5.01.01.</v>
          </cell>
          <cell r="C407" t="str">
            <v>RESULTADOS DE EJERCICIOS ANTERIORES</v>
          </cell>
          <cell r="D407">
            <v>426693350</v>
          </cell>
          <cell r="E407">
            <v>0</v>
          </cell>
          <cell r="F407">
            <v>61953637.57</v>
          </cell>
          <cell r="G407">
            <v>488646987.56999999</v>
          </cell>
        </row>
        <row r="408">
          <cell r="B408" t="str">
            <v>3.1.5.01.01.00.</v>
          </cell>
          <cell r="C408" t="str">
            <v>RESULTADOS DE EJERCICIOS ANTERIORES</v>
          </cell>
          <cell r="D408">
            <v>426693350</v>
          </cell>
          <cell r="E408">
            <v>0</v>
          </cell>
          <cell r="F408">
            <v>61953637.57</v>
          </cell>
          <cell r="G408">
            <v>488646987.56999999</v>
          </cell>
        </row>
        <row r="409">
          <cell r="B409" t="str">
            <v>3.1.5.01.01.00.0.</v>
          </cell>
          <cell r="C409" t="str">
            <v>RESULTADOS DE EJERCICIOS ANTERIORES</v>
          </cell>
          <cell r="D409">
            <v>426693350</v>
          </cell>
          <cell r="E409">
            <v>0</v>
          </cell>
          <cell r="F409">
            <v>61953637.57</v>
          </cell>
          <cell r="G409">
            <v>488646987.56999999</v>
          </cell>
        </row>
        <row r="410">
          <cell r="B410" t="str">
            <v>3.1.5.01.01.00.0.99999</v>
          </cell>
          <cell r="C410" t="str">
            <v>RESULTADOS DE EJERCICIOS ANTERIORES</v>
          </cell>
          <cell r="D410">
            <v>426693350</v>
          </cell>
          <cell r="E410">
            <v>0</v>
          </cell>
          <cell r="F410">
            <v>61953637.57</v>
          </cell>
          <cell r="G410">
            <v>488646987.56999999</v>
          </cell>
        </row>
        <row r="411">
          <cell r="B411" t="str">
            <v>3.1.5.01.02.</v>
          </cell>
          <cell r="C411" t="str">
            <v>AJUSTE DE RESULTADOS DE PERIODOS ANTERIORES</v>
          </cell>
          <cell r="D411">
            <v>1928801494.49</v>
          </cell>
          <cell r="E411">
            <v>0</v>
          </cell>
          <cell r="F411">
            <v>0</v>
          </cell>
          <cell r="G411">
            <v>1928801494.49</v>
          </cell>
        </row>
        <row r="412">
          <cell r="B412" t="str">
            <v>3.1.5.01.02.04.</v>
          </cell>
          <cell r="C412" t="str">
            <v>AJUSTES POR OTRAS RESERVAS</v>
          </cell>
          <cell r="D412">
            <v>1928801494.49</v>
          </cell>
          <cell r="E412">
            <v>0</v>
          </cell>
          <cell r="F412">
            <v>0</v>
          </cell>
          <cell r="G412">
            <v>1928801494.49</v>
          </cell>
        </row>
        <row r="413">
          <cell r="B413" t="str">
            <v>3.1.5.01.02.04.1.</v>
          </cell>
          <cell r="C413" t="str">
            <v>AJUSTES POR CORRECCIONES DE ERRORES REALIZADAS RETROACTIVAMENTE</v>
          </cell>
          <cell r="D413">
            <v>1928801494.49</v>
          </cell>
          <cell r="E413">
            <v>0</v>
          </cell>
          <cell r="F413">
            <v>0</v>
          </cell>
          <cell r="G413">
            <v>1928801494.49</v>
          </cell>
        </row>
        <row r="414">
          <cell r="B414" t="str">
            <v>3.1.5.01.02.04.1.99999</v>
          </cell>
          <cell r="C414" t="str">
            <v>RESULTADOS DE EJERCICIOS ANTERIORES</v>
          </cell>
          <cell r="D414">
            <v>1928801494.49</v>
          </cell>
          <cell r="E414">
            <v>0</v>
          </cell>
          <cell r="F414">
            <v>0</v>
          </cell>
          <cell r="G414">
            <v>1928801494.49</v>
          </cell>
        </row>
        <row r="415">
          <cell r="B415" t="str">
            <v>4.</v>
          </cell>
          <cell r="C415" t="str">
            <v>INGRESOS</v>
          </cell>
          <cell r="D415">
            <v>0</v>
          </cell>
          <cell r="E415">
            <v>0</v>
          </cell>
          <cell r="F415">
            <v>1279359924.47</v>
          </cell>
          <cell r="G415">
            <v>1279359924.47</v>
          </cell>
        </row>
        <row r="416">
          <cell r="B416" t="str">
            <v>4.5.</v>
          </cell>
          <cell r="C416" t="str">
            <v>INGRESOS DE LA PROPIEDAD</v>
          </cell>
          <cell r="D416">
            <v>0</v>
          </cell>
          <cell r="E416">
            <v>0</v>
          </cell>
          <cell r="F416">
            <v>3.34</v>
          </cell>
          <cell r="G416">
            <v>3.34</v>
          </cell>
        </row>
        <row r="417">
          <cell r="B417" t="str">
            <v>4.5.1.</v>
          </cell>
          <cell r="C417" t="str">
            <v>RENTA DE INVERSIONES Y COLOCACIÓN DE EFECTIVO</v>
          </cell>
          <cell r="D417">
            <v>0</v>
          </cell>
          <cell r="E417">
            <v>0</v>
          </cell>
          <cell r="F417">
            <v>3.34</v>
          </cell>
          <cell r="G417">
            <v>3.34</v>
          </cell>
        </row>
        <row r="418">
          <cell r="B418" t="str">
            <v>4.5.1.01.</v>
          </cell>
          <cell r="C418" t="str">
            <v>INTERESES POR EQUIVALENTES DE EFECTIVO</v>
          </cell>
          <cell r="D418">
            <v>0</v>
          </cell>
          <cell r="E418">
            <v>0</v>
          </cell>
          <cell r="F418">
            <v>3.34</v>
          </cell>
          <cell r="G418">
            <v>3.34</v>
          </cell>
        </row>
        <row r="419">
          <cell r="B419" t="str">
            <v>4.5.1.01.02.</v>
          </cell>
          <cell r="C419" t="str">
            <v>INTERESES POR OTROS EQUIVALENTES DE EFECTIVO</v>
          </cell>
          <cell r="D419">
            <v>0</v>
          </cell>
          <cell r="E419">
            <v>0</v>
          </cell>
          <cell r="F419">
            <v>3.34</v>
          </cell>
          <cell r="G419">
            <v>3.34</v>
          </cell>
        </row>
        <row r="420">
          <cell r="B420" t="str">
            <v>4.5.1.01.02.02.</v>
          </cell>
          <cell r="C420" t="str">
            <v>INTERESES POR OTROS EQUIVALENTES DE EFECTIVO EN EL SECTOR PUBLICO INTERNO</v>
          </cell>
          <cell r="D420">
            <v>0</v>
          </cell>
          <cell r="E420">
            <v>0</v>
          </cell>
          <cell r="F420">
            <v>3.34</v>
          </cell>
          <cell r="G420">
            <v>3.34</v>
          </cell>
        </row>
        <row r="421">
          <cell r="B421" t="str">
            <v>4.5.1.01.02.02.0.</v>
          </cell>
          <cell r="C421" t="str">
            <v>INTERESES POR OTROS EQUIVALENTES DE EFECTIVO EN EL SECTOR PUBLICO INTERNO</v>
          </cell>
          <cell r="D421">
            <v>0</v>
          </cell>
          <cell r="E421">
            <v>0</v>
          </cell>
          <cell r="F421">
            <v>3.34</v>
          </cell>
          <cell r="G421">
            <v>3.34</v>
          </cell>
        </row>
        <row r="422">
          <cell r="B422" t="str">
            <v>4.5.1.01.02.02.0.99999</v>
          </cell>
          <cell r="C422" t="str">
            <v>BANCO DE COSTA RICA (BCR)</v>
          </cell>
          <cell r="D422">
            <v>0</v>
          </cell>
          <cell r="E422">
            <v>0</v>
          </cell>
          <cell r="F422">
            <v>3.34</v>
          </cell>
          <cell r="G422">
            <v>3.34</v>
          </cell>
        </row>
        <row r="423">
          <cell r="B423" t="str">
            <v>4.6.</v>
          </cell>
          <cell r="C423" t="str">
            <v>TRANSFERENCIAS</v>
          </cell>
          <cell r="D423">
            <v>0</v>
          </cell>
          <cell r="E423">
            <v>0</v>
          </cell>
          <cell r="F423">
            <v>1236330697.45</v>
          </cell>
          <cell r="G423">
            <v>1236330697.45</v>
          </cell>
        </row>
        <row r="424">
          <cell r="B424" t="str">
            <v>4.6.1.</v>
          </cell>
          <cell r="C424" t="str">
            <v>TRANSFERENCIAS CORRIENTES</v>
          </cell>
          <cell r="D424">
            <v>0</v>
          </cell>
          <cell r="E424">
            <v>0</v>
          </cell>
          <cell r="F424">
            <v>1236330697.45</v>
          </cell>
          <cell r="G424">
            <v>1236330697.45</v>
          </cell>
        </row>
        <row r="425">
          <cell r="B425" t="str">
            <v>4.6.1.02.</v>
          </cell>
          <cell r="C425" t="str">
            <v>TRANSFERENCIAS CORRIENTES DEL SECTOR PUBLICO INTERNO</v>
          </cell>
          <cell r="D425">
            <v>0</v>
          </cell>
          <cell r="E425">
            <v>0</v>
          </cell>
          <cell r="F425">
            <v>1236330697.45</v>
          </cell>
          <cell r="G425">
            <v>1236330697.45</v>
          </cell>
        </row>
        <row r="426">
          <cell r="B426" t="str">
            <v>4.6.1.02.01.</v>
          </cell>
          <cell r="C426" t="str">
            <v>TRANSFERENCIAS CORRIENTES DEL GOBIENO CENTRAL</v>
          </cell>
          <cell r="D426">
            <v>0</v>
          </cell>
          <cell r="E426">
            <v>0</v>
          </cell>
          <cell r="F426">
            <v>1235056151.8199999</v>
          </cell>
          <cell r="G426">
            <v>1235056151.8199999</v>
          </cell>
        </row>
        <row r="427">
          <cell r="B427" t="str">
            <v>4.6.1.02.01.06.</v>
          </cell>
          <cell r="C427" t="str">
            <v>TRANSFERENCIAS CORRIENTES DEL GOBIENO CENTRAL</v>
          </cell>
          <cell r="D427">
            <v>0</v>
          </cell>
          <cell r="E427">
            <v>0</v>
          </cell>
          <cell r="F427">
            <v>1235056151.8199999</v>
          </cell>
          <cell r="G427">
            <v>1235056151.8199999</v>
          </cell>
        </row>
        <row r="428">
          <cell r="B428" t="str">
            <v>4.6.1.02.01.06.0.</v>
          </cell>
          <cell r="C428" t="str">
            <v>TRANSFERENCIAS CORRIENTES DEL GOBIENO CENTRAL</v>
          </cell>
          <cell r="D428">
            <v>0</v>
          </cell>
          <cell r="E428">
            <v>0</v>
          </cell>
          <cell r="F428">
            <v>1235056151.8199999</v>
          </cell>
          <cell r="G428">
            <v>1235056151.8199999</v>
          </cell>
        </row>
        <row r="429">
          <cell r="B429" t="str">
            <v>4.6.1.02.01.06.0.11206</v>
          </cell>
          <cell r="C429" t="str">
            <v>MINISTERIO DE HACIENDA (MHD)</v>
          </cell>
          <cell r="D429">
            <v>0</v>
          </cell>
          <cell r="E429">
            <v>0</v>
          </cell>
          <cell r="F429">
            <v>1235056151.8199999</v>
          </cell>
          <cell r="G429">
            <v>1235056151.8199999</v>
          </cell>
        </row>
        <row r="430">
          <cell r="B430" t="str">
            <v>4.6.1.02.06.</v>
          </cell>
          <cell r="C430" t="str">
            <v>TRANSFERENCIAS CORRIENTES DE INSTITUCIONES PUBLICAS FINANCIERAS</v>
          </cell>
          <cell r="D430">
            <v>0</v>
          </cell>
          <cell r="E430">
            <v>0</v>
          </cell>
          <cell r="F430">
            <v>1274545.6299999999</v>
          </cell>
          <cell r="G430">
            <v>1274545.6299999999</v>
          </cell>
        </row>
        <row r="431">
          <cell r="B431" t="str">
            <v>4.6.1.02.06.06.</v>
          </cell>
          <cell r="C431" t="str">
            <v>TRANSFERENCIAS CORRIENTES DE INSTITUCIONES PUBLICAS FINANCIERAS</v>
          </cell>
          <cell r="D431">
            <v>0</v>
          </cell>
          <cell r="E431">
            <v>0</v>
          </cell>
          <cell r="F431">
            <v>1274545.6299999999</v>
          </cell>
          <cell r="G431">
            <v>1274545.6299999999</v>
          </cell>
        </row>
        <row r="432">
          <cell r="B432" t="str">
            <v>4.6.1.02.06.06.0.</v>
          </cell>
          <cell r="C432" t="str">
            <v>TRANSFERENCIAS CORRIENTES DE INSTITUCIONES PUBLICAS FINANCIERAS</v>
          </cell>
          <cell r="D432">
            <v>0</v>
          </cell>
          <cell r="E432">
            <v>0</v>
          </cell>
          <cell r="F432">
            <v>1274545.6299999999</v>
          </cell>
          <cell r="G432">
            <v>1274545.6299999999</v>
          </cell>
        </row>
        <row r="433">
          <cell r="B433" t="str">
            <v>4.6.1.02.06.06.0.99999</v>
          </cell>
          <cell r="C433" t="str">
            <v>FID CONICIT 25-02/BCAC</v>
          </cell>
          <cell r="D433">
            <v>0</v>
          </cell>
          <cell r="E433">
            <v>0</v>
          </cell>
          <cell r="F433">
            <v>1274545.6299999999</v>
          </cell>
          <cell r="G433">
            <v>1274545.6299999999</v>
          </cell>
        </row>
        <row r="434">
          <cell r="B434" t="str">
            <v>4.9.</v>
          </cell>
          <cell r="C434" t="str">
            <v>OTROS INGRESOS</v>
          </cell>
          <cell r="D434">
            <v>0</v>
          </cell>
          <cell r="E434">
            <v>0</v>
          </cell>
          <cell r="F434">
            <v>43029223.68</v>
          </cell>
          <cell r="G434">
            <v>43029223.68</v>
          </cell>
        </row>
        <row r="435">
          <cell r="B435" t="str">
            <v>4.9.1.</v>
          </cell>
          <cell r="C435" t="str">
            <v>RESULTADOS POSITIVOS POR TENENCIA Y POR EXPOSICION A LA</v>
          </cell>
          <cell r="D435">
            <v>0</v>
          </cell>
          <cell r="E435">
            <v>0</v>
          </cell>
          <cell r="F435">
            <v>1466495.94</v>
          </cell>
          <cell r="G435">
            <v>1466495.94</v>
          </cell>
        </row>
        <row r="436">
          <cell r="B436" t="str">
            <v>4.9.1.01.</v>
          </cell>
          <cell r="C436" t="str">
            <v>DIFERENCIAS DE CAMBIO POSITIVAS POR ACTIVOS</v>
          </cell>
          <cell r="D436">
            <v>0</v>
          </cell>
          <cell r="E436">
            <v>0</v>
          </cell>
          <cell r="F436">
            <v>1466495.94</v>
          </cell>
          <cell r="G436">
            <v>1466495.94</v>
          </cell>
        </row>
        <row r="437">
          <cell r="B437" t="str">
            <v>4.9.1.01.01.</v>
          </cell>
          <cell r="C437" t="str">
            <v>DIFERENCIAS DE CAMBIO POSITIVAS POR EFECTIVO</v>
          </cell>
          <cell r="D437">
            <v>0</v>
          </cell>
          <cell r="E437">
            <v>0</v>
          </cell>
          <cell r="F437">
            <v>1466495.94</v>
          </cell>
          <cell r="G437">
            <v>1466495.94</v>
          </cell>
        </row>
        <row r="438">
          <cell r="B438" t="str">
            <v>4.9.1.01.01.01.</v>
          </cell>
          <cell r="C438" t="str">
            <v>DIFERENCIAS DE CAMBIO POSITIVAS POR EFECTIVO EN CA</v>
          </cell>
          <cell r="D438">
            <v>0</v>
          </cell>
          <cell r="E438">
            <v>0</v>
          </cell>
          <cell r="F438">
            <v>1466495.94</v>
          </cell>
          <cell r="G438">
            <v>1466495.94</v>
          </cell>
        </row>
        <row r="439">
          <cell r="B439" t="str">
            <v>4.9.1.01.01.01.2.</v>
          </cell>
          <cell r="C439" t="str">
            <v>DIFERENCIAS DE CAMBIO POSITIVAS POR EFECTIVO EN</v>
          </cell>
          <cell r="D439">
            <v>0</v>
          </cell>
          <cell r="E439">
            <v>0</v>
          </cell>
          <cell r="F439">
            <v>1466495.94</v>
          </cell>
          <cell r="G439">
            <v>1466495.94</v>
          </cell>
        </row>
        <row r="440">
          <cell r="B440" t="str">
            <v>4.9.1.01.01.01.2.99999</v>
          </cell>
          <cell r="C440" t="str">
            <v>DIFERENCIAS DE CAMBIO POSITIVAS POR EFECTIVO E</v>
          </cell>
          <cell r="D440">
            <v>0</v>
          </cell>
          <cell r="E440">
            <v>0</v>
          </cell>
          <cell r="F440">
            <v>1466495.94</v>
          </cell>
          <cell r="G440">
            <v>1466495.94</v>
          </cell>
        </row>
        <row r="441">
          <cell r="B441" t="str">
            <v>4.9.9.</v>
          </cell>
          <cell r="C441" t="str">
            <v>OTROS INGRESOS Y RESULTADOS POSITIVOS</v>
          </cell>
          <cell r="D441">
            <v>0</v>
          </cell>
          <cell r="E441">
            <v>0</v>
          </cell>
          <cell r="F441">
            <v>41562727.740000002</v>
          </cell>
          <cell r="G441">
            <v>41562727.740000002</v>
          </cell>
        </row>
        <row r="442">
          <cell r="B442" t="str">
            <v>4.9.9.99.</v>
          </cell>
          <cell r="C442" t="str">
            <v>INGRESOS Y RESULTADOS POSITIVOS VARIOS</v>
          </cell>
          <cell r="D442">
            <v>0</v>
          </cell>
          <cell r="E442">
            <v>0</v>
          </cell>
          <cell r="F442">
            <v>41562727.740000002</v>
          </cell>
          <cell r="G442">
            <v>41562727.740000002</v>
          </cell>
        </row>
        <row r="443">
          <cell r="B443" t="str">
            <v>4.9.9.99.99.</v>
          </cell>
          <cell r="C443" t="str">
            <v>OTROS RESULTADOS POSITIVOS</v>
          </cell>
          <cell r="D443">
            <v>0</v>
          </cell>
          <cell r="E443">
            <v>0</v>
          </cell>
          <cell r="F443">
            <v>41562727.740000002</v>
          </cell>
          <cell r="G443">
            <v>41562727.740000002</v>
          </cell>
        </row>
        <row r="444">
          <cell r="B444" t="str">
            <v>4.9.9.99.99.00.</v>
          </cell>
          <cell r="C444" t="str">
            <v>OTROS RESULTADOS POSITIVOS</v>
          </cell>
          <cell r="D444">
            <v>0</v>
          </cell>
          <cell r="E444">
            <v>0</v>
          </cell>
          <cell r="F444">
            <v>41562727.740000002</v>
          </cell>
          <cell r="G444">
            <v>41562727.740000002</v>
          </cell>
        </row>
        <row r="445">
          <cell r="B445" t="str">
            <v>4.9.9.99.99.00.0.</v>
          </cell>
          <cell r="C445" t="str">
            <v>OTROS RESULTADOS POSITIVOS</v>
          </cell>
          <cell r="D445">
            <v>0</v>
          </cell>
          <cell r="E445">
            <v>0</v>
          </cell>
          <cell r="F445">
            <v>41562727.740000002</v>
          </cell>
          <cell r="G445">
            <v>41562727.740000002</v>
          </cell>
        </row>
        <row r="446">
          <cell r="B446" t="str">
            <v>4.9.9.99.99.00.0.99999</v>
          </cell>
          <cell r="C446" t="str">
            <v>OTROS RESULTADOS POSITIVOS</v>
          </cell>
          <cell r="D446">
            <v>0</v>
          </cell>
          <cell r="E446">
            <v>0</v>
          </cell>
          <cell r="F446">
            <v>41562727.740000002</v>
          </cell>
          <cell r="G446">
            <v>41562727.740000002</v>
          </cell>
        </row>
        <row r="447">
          <cell r="B447" t="str">
            <v>5.</v>
          </cell>
          <cell r="C447" t="str">
            <v>GASTOS</v>
          </cell>
          <cell r="D447">
            <v>0</v>
          </cell>
          <cell r="E447">
            <v>1299735739.4300001</v>
          </cell>
          <cell r="F447">
            <v>25346133.449999999</v>
          </cell>
          <cell r="G447">
            <v>1274389605.98</v>
          </cell>
        </row>
        <row r="448">
          <cell r="B448" t="str">
            <v>5.1.</v>
          </cell>
          <cell r="C448" t="str">
            <v>GASTOS DE FUNCIONAMIENTO</v>
          </cell>
          <cell r="D448">
            <v>0</v>
          </cell>
          <cell r="E448">
            <v>853032769.85000002</v>
          </cell>
          <cell r="F448">
            <v>10470250.779999999</v>
          </cell>
          <cell r="G448">
            <v>842562519.07000005</v>
          </cell>
        </row>
        <row r="449">
          <cell r="B449" t="str">
            <v>5.1.1.</v>
          </cell>
          <cell r="C449" t="str">
            <v>GASTOS EN PERSONAL</v>
          </cell>
          <cell r="D449">
            <v>0</v>
          </cell>
          <cell r="E449">
            <v>750208212.66999996</v>
          </cell>
          <cell r="F449">
            <v>9995999.4399999995</v>
          </cell>
          <cell r="G449">
            <v>740212213.23000002</v>
          </cell>
        </row>
        <row r="450">
          <cell r="B450" t="str">
            <v>5.1.1.01.</v>
          </cell>
          <cell r="C450" t="str">
            <v>REMUNERACIONES BASICAS</v>
          </cell>
          <cell r="D450">
            <v>0</v>
          </cell>
          <cell r="E450">
            <v>305185434.35000002</v>
          </cell>
          <cell r="F450">
            <v>308825</v>
          </cell>
          <cell r="G450">
            <v>304876609.35000002</v>
          </cell>
        </row>
        <row r="451">
          <cell r="B451" t="str">
            <v>5.1.1.01.01.</v>
          </cell>
          <cell r="C451" t="str">
            <v>SUELDOS PARA CARGOS FIJOS</v>
          </cell>
          <cell r="D451">
            <v>0</v>
          </cell>
          <cell r="E451">
            <v>259416543.33000001</v>
          </cell>
          <cell r="F451">
            <v>308825</v>
          </cell>
          <cell r="G451">
            <v>259107718.33000001</v>
          </cell>
        </row>
        <row r="452">
          <cell r="B452" t="str">
            <v>5.1.1.01.01.00.</v>
          </cell>
          <cell r="C452" t="str">
            <v>SUELDOS PARA CARGOS FIJOS</v>
          </cell>
          <cell r="D452">
            <v>0</v>
          </cell>
          <cell r="E452">
            <v>259416543.33000001</v>
          </cell>
          <cell r="F452">
            <v>308825</v>
          </cell>
          <cell r="G452">
            <v>259107718.33000001</v>
          </cell>
        </row>
        <row r="453">
          <cell r="B453" t="str">
            <v>5.1.1.01.01.00.0.</v>
          </cell>
          <cell r="C453" t="str">
            <v>SUELDOS PARA CARGOS FIJOS</v>
          </cell>
          <cell r="D453">
            <v>0</v>
          </cell>
          <cell r="E453">
            <v>259416543.33000001</v>
          </cell>
          <cell r="F453">
            <v>308825</v>
          </cell>
          <cell r="G453">
            <v>259107718.33000001</v>
          </cell>
        </row>
        <row r="454">
          <cell r="B454" t="str">
            <v>5.1.1.01.01.00.0.99999</v>
          </cell>
          <cell r="C454" t="str">
            <v>SUELDOS PARA CARGOS FIJOS</v>
          </cell>
          <cell r="D454">
            <v>0</v>
          </cell>
          <cell r="E454">
            <v>259416543.33000001</v>
          </cell>
          <cell r="F454">
            <v>308825</v>
          </cell>
          <cell r="G454">
            <v>259107718.33000001</v>
          </cell>
        </row>
        <row r="455">
          <cell r="B455" t="str">
            <v>5.1.1.01.05.</v>
          </cell>
          <cell r="C455" t="str">
            <v>SUPLENCIAS</v>
          </cell>
          <cell r="D455">
            <v>0</v>
          </cell>
          <cell r="E455">
            <v>1247000</v>
          </cell>
          <cell r="F455">
            <v>0</v>
          </cell>
          <cell r="G455">
            <v>1247000</v>
          </cell>
        </row>
        <row r="456">
          <cell r="B456" t="str">
            <v>5.1.1.01.05.00.</v>
          </cell>
          <cell r="C456" t="str">
            <v>SUPLENCIAS</v>
          </cell>
          <cell r="D456">
            <v>0</v>
          </cell>
          <cell r="E456">
            <v>1247000</v>
          </cell>
          <cell r="F456">
            <v>0</v>
          </cell>
          <cell r="G456">
            <v>1247000</v>
          </cell>
        </row>
        <row r="457">
          <cell r="B457" t="str">
            <v>5.1.1.01.05.00.0.</v>
          </cell>
          <cell r="C457" t="str">
            <v>SUPLENCIAS</v>
          </cell>
          <cell r="D457">
            <v>0</v>
          </cell>
          <cell r="E457">
            <v>1247000</v>
          </cell>
          <cell r="F457">
            <v>0</v>
          </cell>
          <cell r="G457">
            <v>1247000</v>
          </cell>
        </row>
        <row r="458">
          <cell r="B458" t="str">
            <v>5.1.1.01.05.00.0.99999</v>
          </cell>
          <cell r="C458" t="str">
            <v>SUPLENCIAS</v>
          </cell>
          <cell r="D458">
            <v>0</v>
          </cell>
          <cell r="E458">
            <v>1247000</v>
          </cell>
          <cell r="F458">
            <v>0</v>
          </cell>
          <cell r="G458">
            <v>1247000</v>
          </cell>
        </row>
        <row r="459">
          <cell r="B459" t="str">
            <v>5.1.1.01.06.</v>
          </cell>
          <cell r="C459" t="str">
            <v>SALARIO ESCOLAR</v>
          </cell>
          <cell r="D459">
            <v>0</v>
          </cell>
          <cell r="E459">
            <v>39855569.5</v>
          </cell>
          <cell r="F459">
            <v>0</v>
          </cell>
          <cell r="G459">
            <v>39855569.5</v>
          </cell>
        </row>
        <row r="460">
          <cell r="B460" t="str">
            <v>5.1.1.01.06.00.</v>
          </cell>
          <cell r="C460" t="str">
            <v>SALARIO ESCOLAR</v>
          </cell>
          <cell r="D460">
            <v>0</v>
          </cell>
          <cell r="E460">
            <v>39855569.5</v>
          </cell>
          <cell r="F460">
            <v>0</v>
          </cell>
          <cell r="G460">
            <v>39855569.5</v>
          </cell>
        </row>
        <row r="461">
          <cell r="B461" t="str">
            <v>5.1.1.01.06.00.0.</v>
          </cell>
          <cell r="C461" t="str">
            <v>SALARIO ESCOLAR</v>
          </cell>
          <cell r="D461">
            <v>0</v>
          </cell>
          <cell r="E461">
            <v>39855569.5</v>
          </cell>
          <cell r="F461">
            <v>0</v>
          </cell>
          <cell r="G461">
            <v>39855569.5</v>
          </cell>
        </row>
        <row r="462">
          <cell r="B462" t="str">
            <v>5.1.1.01.06.00.0.99999</v>
          </cell>
          <cell r="C462" t="str">
            <v>SALARIO ESCOLAR</v>
          </cell>
          <cell r="D462">
            <v>0</v>
          </cell>
          <cell r="E462">
            <v>39855569.5</v>
          </cell>
          <cell r="F462">
            <v>0</v>
          </cell>
          <cell r="G462">
            <v>39855569.5</v>
          </cell>
        </row>
        <row r="463">
          <cell r="B463" t="str">
            <v>5.1.1.01.99.</v>
          </cell>
          <cell r="C463" t="str">
            <v>OTRAS REMUNERACIONES BASICAS</v>
          </cell>
          <cell r="D463">
            <v>0</v>
          </cell>
          <cell r="E463">
            <v>4666321.5199999996</v>
          </cell>
          <cell r="F463">
            <v>0</v>
          </cell>
          <cell r="G463">
            <v>4666321.5199999996</v>
          </cell>
        </row>
        <row r="464">
          <cell r="B464" t="str">
            <v>5.1.1.01.99.00.</v>
          </cell>
          <cell r="C464" t="str">
            <v>OTRAS REMUNERACIONES BASICAS</v>
          </cell>
          <cell r="D464">
            <v>0</v>
          </cell>
          <cell r="E464">
            <v>4666321.5199999996</v>
          </cell>
          <cell r="F464">
            <v>0</v>
          </cell>
          <cell r="G464">
            <v>4666321.5199999996</v>
          </cell>
        </row>
        <row r="465">
          <cell r="B465" t="str">
            <v>5.1.1.01.99.00.0.</v>
          </cell>
          <cell r="C465" t="str">
            <v>OTRAS REMUNERACIONES BASICAS</v>
          </cell>
          <cell r="D465">
            <v>0</v>
          </cell>
          <cell r="E465">
            <v>4666321.5199999996</v>
          </cell>
          <cell r="F465">
            <v>0</v>
          </cell>
          <cell r="G465">
            <v>4666321.5199999996</v>
          </cell>
        </row>
        <row r="466">
          <cell r="B466" t="str">
            <v>5.1.1.01.99.00.0.99999</v>
          </cell>
          <cell r="C466" t="str">
            <v>OTRAS REMUNERACIONES BASICAS</v>
          </cell>
          <cell r="D466">
            <v>0</v>
          </cell>
          <cell r="E466">
            <v>4666321.5199999996</v>
          </cell>
          <cell r="F466">
            <v>0</v>
          </cell>
          <cell r="G466">
            <v>4666321.5199999996</v>
          </cell>
        </row>
        <row r="467">
          <cell r="B467" t="str">
            <v>5.1.1.02.</v>
          </cell>
          <cell r="C467" t="str">
            <v>REMUNERACIONES EVENTUALES</v>
          </cell>
          <cell r="D467">
            <v>0</v>
          </cell>
          <cell r="E467">
            <v>16069568.550000001</v>
          </cell>
          <cell r="F467">
            <v>9532329.1799999997</v>
          </cell>
          <cell r="G467">
            <v>6537239.3700000001</v>
          </cell>
        </row>
        <row r="468">
          <cell r="B468" t="str">
            <v>5.1.1.02.01.</v>
          </cell>
          <cell r="C468" t="str">
            <v>TIEMPO EXTRAORDINARIO</v>
          </cell>
          <cell r="D468">
            <v>0</v>
          </cell>
          <cell r="E468">
            <v>1364125.76</v>
          </cell>
          <cell r="F468">
            <v>0</v>
          </cell>
          <cell r="G468">
            <v>1364125.76</v>
          </cell>
        </row>
        <row r="469">
          <cell r="B469" t="str">
            <v>5.1.1.02.01.00.</v>
          </cell>
          <cell r="C469" t="str">
            <v>TIEMPO EXTRAORDINARIO</v>
          </cell>
          <cell r="D469">
            <v>0</v>
          </cell>
          <cell r="E469">
            <v>1364125.76</v>
          </cell>
          <cell r="F469">
            <v>0</v>
          </cell>
          <cell r="G469">
            <v>1364125.76</v>
          </cell>
        </row>
        <row r="470">
          <cell r="B470" t="str">
            <v>5.1.1.02.01.00.0.</v>
          </cell>
          <cell r="C470" t="str">
            <v>TIEMPO EXTRAORDINARIO</v>
          </cell>
          <cell r="D470">
            <v>0</v>
          </cell>
          <cell r="E470">
            <v>1364125.76</v>
          </cell>
          <cell r="F470">
            <v>0</v>
          </cell>
          <cell r="G470">
            <v>1364125.76</v>
          </cell>
        </row>
        <row r="471">
          <cell r="B471" t="str">
            <v>5.1.1.02.01.00.0.99999</v>
          </cell>
          <cell r="C471" t="str">
            <v>TIEMPO EXTRAORDINARIO</v>
          </cell>
          <cell r="D471">
            <v>0</v>
          </cell>
          <cell r="E471">
            <v>1364125.76</v>
          </cell>
          <cell r="F471">
            <v>0</v>
          </cell>
          <cell r="G471">
            <v>1364125.76</v>
          </cell>
        </row>
        <row r="472">
          <cell r="B472" t="str">
            <v>5.1.1.02.04.</v>
          </cell>
          <cell r="C472" t="str">
            <v>COMPENSACION DE VACACIONES</v>
          </cell>
          <cell r="D472">
            <v>0</v>
          </cell>
          <cell r="E472">
            <v>9532329.1799999997</v>
          </cell>
          <cell r="F472">
            <v>9532329.1799999997</v>
          </cell>
          <cell r="G472">
            <v>0</v>
          </cell>
        </row>
        <row r="473">
          <cell r="B473" t="str">
            <v>5.1.1.02.04.00.</v>
          </cell>
          <cell r="C473" t="str">
            <v>COMPENSACION DE VACACIONES</v>
          </cell>
          <cell r="D473">
            <v>0</v>
          </cell>
          <cell r="E473">
            <v>9532329.1799999997</v>
          </cell>
          <cell r="F473">
            <v>9532329.1799999997</v>
          </cell>
          <cell r="G473">
            <v>0</v>
          </cell>
        </row>
        <row r="474">
          <cell r="B474" t="str">
            <v>5.1.1.02.04.00.0.</v>
          </cell>
          <cell r="C474" t="str">
            <v>COMPENSACION DE VACACIONES</v>
          </cell>
          <cell r="D474">
            <v>0</v>
          </cell>
          <cell r="E474">
            <v>9532329.1799999997</v>
          </cell>
          <cell r="F474">
            <v>9532329.1799999997</v>
          </cell>
          <cell r="G474">
            <v>0</v>
          </cell>
        </row>
        <row r="475">
          <cell r="B475" t="str">
            <v>5.1.1.02.04.00.0.99999</v>
          </cell>
          <cell r="C475" t="str">
            <v>COMPENSACION DE VACACIONES</v>
          </cell>
          <cell r="D475">
            <v>0</v>
          </cell>
          <cell r="E475">
            <v>9532329.1799999997</v>
          </cell>
          <cell r="F475">
            <v>9532329.1799999997</v>
          </cell>
          <cell r="G475">
            <v>0</v>
          </cell>
        </row>
        <row r="476">
          <cell r="B476" t="str">
            <v>5.1.1.02.05.</v>
          </cell>
          <cell r="C476" t="str">
            <v>DIETAS</v>
          </cell>
          <cell r="D476">
            <v>0</v>
          </cell>
          <cell r="E476">
            <v>5173113.6100000003</v>
          </cell>
          <cell r="F476">
            <v>0</v>
          </cell>
          <cell r="G476">
            <v>5173113.6100000003</v>
          </cell>
        </row>
        <row r="477">
          <cell r="B477" t="str">
            <v>5.1.1.02.05.00.</v>
          </cell>
          <cell r="C477" t="str">
            <v>DIETAS</v>
          </cell>
          <cell r="D477">
            <v>0</v>
          </cell>
          <cell r="E477">
            <v>5173113.6100000003</v>
          </cell>
          <cell r="F477">
            <v>0</v>
          </cell>
          <cell r="G477">
            <v>5173113.6100000003</v>
          </cell>
        </row>
        <row r="478">
          <cell r="B478" t="str">
            <v>5.1.1.02.05.00.0.</v>
          </cell>
          <cell r="C478" t="str">
            <v>DIETAS</v>
          </cell>
          <cell r="D478">
            <v>0</v>
          </cell>
          <cell r="E478">
            <v>5173113.6100000003</v>
          </cell>
          <cell r="F478">
            <v>0</v>
          </cell>
          <cell r="G478">
            <v>5173113.6100000003</v>
          </cell>
        </row>
        <row r="479">
          <cell r="B479" t="str">
            <v>5.1.1.02.05.00.0.99999</v>
          </cell>
          <cell r="C479" t="str">
            <v>DIETAS</v>
          </cell>
          <cell r="D479">
            <v>0</v>
          </cell>
          <cell r="E479">
            <v>5173113.6100000003</v>
          </cell>
          <cell r="F479">
            <v>0</v>
          </cell>
          <cell r="G479">
            <v>5173113.6100000003</v>
          </cell>
        </row>
        <row r="480">
          <cell r="B480" t="str">
            <v>5.1.1.03.</v>
          </cell>
          <cell r="C480" t="str">
            <v>INCENTIVOS SALARIALES</v>
          </cell>
          <cell r="D480">
            <v>0</v>
          </cell>
          <cell r="E480">
            <v>260478762.78999999</v>
          </cell>
          <cell r="F480">
            <v>154845.26</v>
          </cell>
          <cell r="G480">
            <v>260323917.53</v>
          </cell>
        </row>
        <row r="481">
          <cell r="B481" t="str">
            <v>5.1.1.03.01.</v>
          </cell>
          <cell r="C481" t="str">
            <v>RETRIBUCION POR AÑOS SERVIDOS</v>
          </cell>
          <cell r="D481">
            <v>0</v>
          </cell>
          <cell r="E481">
            <v>89925536.680000007</v>
          </cell>
          <cell r="F481">
            <v>76502.5</v>
          </cell>
          <cell r="G481">
            <v>89849034.180000007</v>
          </cell>
        </row>
        <row r="482">
          <cell r="B482" t="str">
            <v>5.1.1.03.01.00.</v>
          </cell>
          <cell r="C482" t="str">
            <v>RETRIBUCION POR AÑOS SERVIDOS</v>
          </cell>
          <cell r="D482">
            <v>0</v>
          </cell>
          <cell r="E482">
            <v>89925536.680000007</v>
          </cell>
          <cell r="F482">
            <v>76502.5</v>
          </cell>
          <cell r="G482">
            <v>89849034.180000007</v>
          </cell>
        </row>
        <row r="483">
          <cell r="B483" t="str">
            <v>5.1.1.03.01.00.0.</v>
          </cell>
          <cell r="C483" t="str">
            <v>RETRIBUCION POR AÑOS SERVIDOS</v>
          </cell>
          <cell r="D483">
            <v>0</v>
          </cell>
          <cell r="E483">
            <v>89925536.680000007</v>
          </cell>
          <cell r="F483">
            <v>76502.5</v>
          </cell>
          <cell r="G483">
            <v>89849034.180000007</v>
          </cell>
        </row>
        <row r="484">
          <cell r="B484" t="str">
            <v>5.1.1.03.01.00.0.99999</v>
          </cell>
          <cell r="C484" t="str">
            <v>RETRIBUCION POR AÑOS SERVIDOS</v>
          </cell>
          <cell r="D484">
            <v>0</v>
          </cell>
          <cell r="E484">
            <v>89925536.680000007</v>
          </cell>
          <cell r="F484">
            <v>76502.5</v>
          </cell>
          <cell r="G484">
            <v>89849034.180000007</v>
          </cell>
        </row>
        <row r="485">
          <cell r="B485" t="str">
            <v>5.1.1.03.02.</v>
          </cell>
          <cell r="C485" t="str">
            <v>RESTRICCION AL EJERCICIO LIBERAL DE LA PROFESION</v>
          </cell>
          <cell r="D485">
            <v>0</v>
          </cell>
          <cell r="E485">
            <v>97242964.629999995</v>
          </cell>
          <cell r="F485">
            <v>77206.259999999995</v>
          </cell>
          <cell r="G485">
            <v>97165758.370000005</v>
          </cell>
        </row>
        <row r="486">
          <cell r="B486" t="str">
            <v>5.1.1.03.02.01.</v>
          </cell>
          <cell r="C486" t="str">
            <v>DEDICACION EXCLUSIVA</v>
          </cell>
          <cell r="D486">
            <v>0</v>
          </cell>
          <cell r="E486">
            <v>97242964.629999995</v>
          </cell>
          <cell r="F486">
            <v>77206.259999999995</v>
          </cell>
          <cell r="G486">
            <v>97165758.370000005</v>
          </cell>
        </row>
        <row r="487">
          <cell r="B487" t="str">
            <v>5.1.1.03.02.01.0.</v>
          </cell>
          <cell r="C487" t="str">
            <v>DEDICACION EXCLUSIVA</v>
          </cell>
          <cell r="D487">
            <v>0</v>
          </cell>
          <cell r="E487">
            <v>97242964.629999995</v>
          </cell>
          <cell r="F487">
            <v>77206.259999999995</v>
          </cell>
          <cell r="G487">
            <v>97165758.370000005</v>
          </cell>
        </row>
        <row r="488">
          <cell r="B488" t="str">
            <v>5.1.1.03.02.01.0.99999</v>
          </cell>
          <cell r="C488" t="str">
            <v>DEDICACION EXCLUSIVA</v>
          </cell>
          <cell r="D488">
            <v>0</v>
          </cell>
          <cell r="E488">
            <v>97242964.629999995</v>
          </cell>
          <cell r="F488">
            <v>77206.259999999995</v>
          </cell>
          <cell r="G488">
            <v>97165758.370000005</v>
          </cell>
        </row>
        <row r="489">
          <cell r="B489" t="str">
            <v>5.1.1.03.03.</v>
          </cell>
          <cell r="C489" t="str">
            <v>DECIMOTERCER MES</v>
          </cell>
          <cell r="D489">
            <v>0</v>
          </cell>
          <cell r="E489">
            <v>44402315.799999997</v>
          </cell>
          <cell r="F489">
            <v>0</v>
          </cell>
          <cell r="G489">
            <v>44402315.799999997</v>
          </cell>
        </row>
        <row r="490">
          <cell r="B490" t="str">
            <v>5.1.1.03.03.00.</v>
          </cell>
          <cell r="C490" t="str">
            <v>DECIMOTERCER MES</v>
          </cell>
          <cell r="D490">
            <v>0</v>
          </cell>
          <cell r="E490">
            <v>44402315.799999997</v>
          </cell>
          <cell r="F490">
            <v>0</v>
          </cell>
          <cell r="G490">
            <v>44402315.799999997</v>
          </cell>
        </row>
        <row r="491">
          <cell r="B491" t="str">
            <v>5.1.1.03.03.00.0.</v>
          </cell>
          <cell r="C491" t="str">
            <v>DECIMOTERCER MES</v>
          </cell>
          <cell r="D491">
            <v>0</v>
          </cell>
          <cell r="E491">
            <v>44402315.799999997</v>
          </cell>
          <cell r="F491">
            <v>0</v>
          </cell>
          <cell r="G491">
            <v>44402315.799999997</v>
          </cell>
        </row>
        <row r="492">
          <cell r="B492" t="str">
            <v>5.1.1.03.03.00.0.99999</v>
          </cell>
          <cell r="C492" t="str">
            <v>DECIMOTERCER MES</v>
          </cell>
          <cell r="D492">
            <v>0</v>
          </cell>
          <cell r="E492">
            <v>44402315.799999997</v>
          </cell>
          <cell r="F492">
            <v>0</v>
          </cell>
          <cell r="G492">
            <v>44402315.799999997</v>
          </cell>
        </row>
        <row r="493">
          <cell r="B493" t="str">
            <v>5.1.1.03.99.</v>
          </cell>
          <cell r="C493" t="str">
            <v>OTROS INCENTIVOS SALARIALES</v>
          </cell>
          <cell r="D493">
            <v>0</v>
          </cell>
          <cell r="E493">
            <v>28907945.68</v>
          </cell>
          <cell r="F493">
            <v>1136.5</v>
          </cell>
          <cell r="G493">
            <v>28906809.18</v>
          </cell>
        </row>
        <row r="494">
          <cell r="B494" t="str">
            <v>5.1.1.03.99.01.</v>
          </cell>
          <cell r="C494" t="str">
            <v>RECONOCIMIENTO CARRERA PROFESIONAL</v>
          </cell>
          <cell r="D494">
            <v>0</v>
          </cell>
          <cell r="E494">
            <v>28108183.18</v>
          </cell>
          <cell r="F494">
            <v>1136.5</v>
          </cell>
          <cell r="G494">
            <v>28107046.68</v>
          </cell>
        </row>
        <row r="495">
          <cell r="B495" t="str">
            <v>5.1.1.03.99.01.0.</v>
          </cell>
          <cell r="C495" t="str">
            <v>RECONOCIMIENTO CARRERA PROFESIONAL</v>
          </cell>
          <cell r="D495">
            <v>0</v>
          </cell>
          <cell r="E495">
            <v>28108183.18</v>
          </cell>
          <cell r="F495">
            <v>1136.5</v>
          </cell>
          <cell r="G495">
            <v>28107046.68</v>
          </cell>
        </row>
        <row r="496">
          <cell r="B496" t="str">
            <v>5.1.1.03.99.01.0.99999</v>
          </cell>
          <cell r="C496" t="str">
            <v>RECONOCIMIENTO CARRERA PROFESIONAL</v>
          </cell>
          <cell r="D496">
            <v>0</v>
          </cell>
          <cell r="E496">
            <v>28108183.18</v>
          </cell>
          <cell r="F496">
            <v>1136.5</v>
          </cell>
          <cell r="G496">
            <v>28107046.68</v>
          </cell>
        </row>
        <row r="497">
          <cell r="B497" t="str">
            <v>5.1.1.03.99.99.</v>
          </cell>
          <cell r="C497" t="str">
            <v>OTROS INCENTIVOS SALARIALES VARIOS</v>
          </cell>
          <cell r="D497">
            <v>0</v>
          </cell>
          <cell r="E497">
            <v>799762.5</v>
          </cell>
          <cell r="F497">
            <v>0</v>
          </cell>
          <cell r="G497">
            <v>799762.5</v>
          </cell>
        </row>
        <row r="498">
          <cell r="B498" t="str">
            <v>5.1.1.03.99.99.0.</v>
          </cell>
          <cell r="C498" t="str">
            <v>OTROS INCENTIVOS SALARIALES VARIOS</v>
          </cell>
          <cell r="D498">
            <v>0</v>
          </cell>
          <cell r="E498">
            <v>799762.5</v>
          </cell>
          <cell r="F498">
            <v>0</v>
          </cell>
          <cell r="G498">
            <v>799762.5</v>
          </cell>
        </row>
        <row r="499">
          <cell r="B499" t="str">
            <v>5.1.1.03.99.99.0.99999</v>
          </cell>
          <cell r="C499" t="str">
            <v>OTROS INCENTIVOS SALARIALES VARIOS</v>
          </cell>
          <cell r="D499">
            <v>0</v>
          </cell>
          <cell r="E499">
            <v>799762.5</v>
          </cell>
          <cell r="F499">
            <v>0</v>
          </cell>
          <cell r="G499">
            <v>799762.5</v>
          </cell>
        </row>
        <row r="500">
          <cell r="B500" t="str">
            <v>5.1.1.04.</v>
          </cell>
          <cell r="C500" t="str">
            <v>CONTRIBUCIONES PATRONALES AL DESARROLLO Y LA SEGURIDAD</v>
          </cell>
          <cell r="D500">
            <v>0</v>
          </cell>
          <cell r="E500">
            <v>117470613.65000001</v>
          </cell>
          <cell r="F500">
            <v>0</v>
          </cell>
          <cell r="G500">
            <v>117470613.65000001</v>
          </cell>
        </row>
        <row r="501">
          <cell r="B501" t="str">
            <v>5.1.1.04.01.</v>
          </cell>
          <cell r="C501" t="str">
            <v>CONTRIBUCION PATRONAL AL SEG.DE SALUD DE LA CAJA COS</v>
          </cell>
          <cell r="D501">
            <v>0</v>
          </cell>
          <cell r="E501">
            <v>79212741.450000003</v>
          </cell>
          <cell r="F501">
            <v>0</v>
          </cell>
          <cell r="G501">
            <v>79212741.450000003</v>
          </cell>
        </row>
        <row r="502">
          <cell r="B502" t="str">
            <v>5.1.1.04.01.00.</v>
          </cell>
          <cell r="C502" t="str">
            <v>CONTRIBUCION PATRONAL AL SEG.DE SALUD DE LA CAJA C</v>
          </cell>
          <cell r="D502">
            <v>0</v>
          </cell>
          <cell r="E502">
            <v>79212741.450000003</v>
          </cell>
          <cell r="F502">
            <v>0</v>
          </cell>
          <cell r="G502">
            <v>79212741.450000003</v>
          </cell>
        </row>
        <row r="503">
          <cell r="B503" t="str">
            <v>5.1.1.04.01.00.0.</v>
          </cell>
          <cell r="C503" t="str">
            <v>CONTRIBUCION PATRONAL AL SEG.DE SALUD DE LA CAJA</v>
          </cell>
          <cell r="D503">
            <v>0</v>
          </cell>
          <cell r="E503">
            <v>79212741.450000003</v>
          </cell>
          <cell r="F503">
            <v>0</v>
          </cell>
          <cell r="G503">
            <v>79212741.450000003</v>
          </cell>
        </row>
        <row r="504">
          <cell r="B504" t="str">
            <v>5.1.1.04.01.00.0.99999</v>
          </cell>
          <cell r="C504" t="str">
            <v>CONTRIBUCION PATRONAL AL SEG.DE SALUD DE LA CA</v>
          </cell>
          <cell r="D504">
            <v>0</v>
          </cell>
          <cell r="E504">
            <v>79212741.450000003</v>
          </cell>
          <cell r="F504">
            <v>0</v>
          </cell>
          <cell r="G504">
            <v>79212741.450000003</v>
          </cell>
        </row>
        <row r="505">
          <cell r="B505" t="str">
            <v>5.1.1.04.03.</v>
          </cell>
          <cell r="C505" t="str">
            <v>CONTRIBUCION PATRONAL AL INSTITUTO NACIONAL DE APREN</v>
          </cell>
          <cell r="D505">
            <v>0</v>
          </cell>
          <cell r="E505">
            <v>8198111.5599999996</v>
          </cell>
          <cell r="F505">
            <v>0</v>
          </cell>
          <cell r="G505">
            <v>8198111.5599999996</v>
          </cell>
        </row>
        <row r="506">
          <cell r="B506" t="str">
            <v>5.1.1.04.03.00.</v>
          </cell>
          <cell r="C506" t="str">
            <v>CONTRIBUCION PATRONAL AL INSTITUTO NACIONAL DE APR</v>
          </cell>
          <cell r="D506">
            <v>0</v>
          </cell>
          <cell r="E506">
            <v>8198111.5599999996</v>
          </cell>
          <cell r="F506">
            <v>0</v>
          </cell>
          <cell r="G506">
            <v>8198111.5599999996</v>
          </cell>
        </row>
        <row r="507">
          <cell r="B507" t="str">
            <v>5.1.1.04.03.00.0.</v>
          </cell>
          <cell r="C507" t="str">
            <v>CONTRIBUCION PATRONAL AL INSTITUTO NACIONAL DE A</v>
          </cell>
          <cell r="D507">
            <v>0</v>
          </cell>
          <cell r="E507">
            <v>8198111.5599999996</v>
          </cell>
          <cell r="F507">
            <v>0</v>
          </cell>
          <cell r="G507">
            <v>8198111.5599999996</v>
          </cell>
        </row>
        <row r="508">
          <cell r="B508" t="str">
            <v>5.1.1.04.03.00.0.99999</v>
          </cell>
          <cell r="C508" t="str">
            <v>CONTRIBUCION PATRONAL AL INSTITUTO NACIONAL DE</v>
          </cell>
          <cell r="D508">
            <v>0</v>
          </cell>
          <cell r="E508">
            <v>8198111.5599999996</v>
          </cell>
          <cell r="F508">
            <v>0</v>
          </cell>
          <cell r="G508">
            <v>8198111.5599999996</v>
          </cell>
        </row>
        <row r="509">
          <cell r="B509" t="str">
            <v>5.1.1.04.05.</v>
          </cell>
          <cell r="C509" t="str">
            <v>CONTRIBUCION PATRONAL AL BANCO POPULAR Y DE DESARROL</v>
          </cell>
          <cell r="D509">
            <v>0</v>
          </cell>
          <cell r="E509">
            <v>2732697.36</v>
          </cell>
          <cell r="F509">
            <v>0</v>
          </cell>
          <cell r="G509">
            <v>2732697.36</v>
          </cell>
        </row>
        <row r="510">
          <cell r="B510" t="str">
            <v>5.1.1.04.05.00.</v>
          </cell>
          <cell r="C510" t="str">
            <v>CONTRIBUCION PATRONAL AL BANCO POPULAR Y DE DESARR</v>
          </cell>
          <cell r="D510">
            <v>0</v>
          </cell>
          <cell r="E510">
            <v>2732697.36</v>
          </cell>
          <cell r="F510">
            <v>0</v>
          </cell>
          <cell r="G510">
            <v>2732697.36</v>
          </cell>
        </row>
        <row r="511">
          <cell r="B511" t="str">
            <v>5.1.1.04.05.00.0.</v>
          </cell>
          <cell r="C511" t="str">
            <v>CONTRIBUCION PATRONAL AL BANCO POPULAR Y DE DESA</v>
          </cell>
          <cell r="D511">
            <v>0</v>
          </cell>
          <cell r="E511">
            <v>2732697.36</v>
          </cell>
          <cell r="F511">
            <v>0</v>
          </cell>
          <cell r="G511">
            <v>2732697.36</v>
          </cell>
        </row>
        <row r="512">
          <cell r="B512" t="str">
            <v>5.1.1.04.05.00.0.99999</v>
          </cell>
          <cell r="C512" t="str">
            <v>CONTRIBUCION PATRONAL AL BANCO POPULAR Y DE DE</v>
          </cell>
          <cell r="D512">
            <v>0</v>
          </cell>
          <cell r="E512">
            <v>2732697.36</v>
          </cell>
          <cell r="F512">
            <v>0</v>
          </cell>
          <cell r="G512">
            <v>2732697.36</v>
          </cell>
        </row>
        <row r="513">
          <cell r="B513" t="str">
            <v>5.1.1.04.99.</v>
          </cell>
          <cell r="C513" t="str">
            <v>OTRAS CONTRIBUCIONES PATRONALES AL DESARROLLO Y LA SEGURIDAD SOCIAL</v>
          </cell>
          <cell r="D513">
            <v>0</v>
          </cell>
          <cell r="E513">
            <v>27327063.280000001</v>
          </cell>
          <cell r="F513">
            <v>0</v>
          </cell>
          <cell r="G513">
            <v>27327063.280000001</v>
          </cell>
        </row>
        <row r="514">
          <cell r="B514" t="str">
            <v>5.1.1.04.99.00.</v>
          </cell>
          <cell r="C514" t="str">
            <v>OTRAS CONTRIBUCIONES PATRONALES AL DESARROLLO Y LA SEGURIDAD SOCIAL</v>
          </cell>
          <cell r="D514">
            <v>0</v>
          </cell>
          <cell r="E514">
            <v>27327063.280000001</v>
          </cell>
          <cell r="F514">
            <v>0</v>
          </cell>
          <cell r="G514">
            <v>27327063.280000001</v>
          </cell>
        </row>
        <row r="515">
          <cell r="B515" t="str">
            <v>5.1.1.04.99.00.0.</v>
          </cell>
          <cell r="C515" t="str">
            <v>OTRAS CONTRIBUCIONES PATRONALES AL DESARROLLO Y LA SEGURIDAD SOCIAL</v>
          </cell>
          <cell r="D515">
            <v>0</v>
          </cell>
          <cell r="E515">
            <v>27327063.280000001</v>
          </cell>
          <cell r="F515">
            <v>0</v>
          </cell>
          <cell r="G515">
            <v>27327063.280000001</v>
          </cell>
        </row>
        <row r="516">
          <cell r="B516" t="str">
            <v>5.1.1.04.99.00.0.99999</v>
          </cell>
          <cell r="C516" t="str">
            <v>OTRAS CONTRIBUCIONES PATRONALES AL DESARROLLO Y LA SEGURIDAD SOCIAL</v>
          </cell>
          <cell r="D516">
            <v>0</v>
          </cell>
          <cell r="E516">
            <v>27327063.280000001</v>
          </cell>
          <cell r="F516">
            <v>0</v>
          </cell>
          <cell r="G516">
            <v>27327063.280000001</v>
          </cell>
        </row>
        <row r="517">
          <cell r="B517" t="str">
            <v>5.1.1.05.</v>
          </cell>
          <cell r="C517" t="str">
            <v>CONTRIBUCIONES PATR.A FONDOS DE PENS.Y A OTROS FONDOS</v>
          </cell>
          <cell r="D517">
            <v>0</v>
          </cell>
          <cell r="E517">
            <v>51003833.329999998</v>
          </cell>
          <cell r="F517">
            <v>0</v>
          </cell>
          <cell r="G517">
            <v>51003833.329999998</v>
          </cell>
        </row>
        <row r="518">
          <cell r="B518" t="str">
            <v>5.1.1.05.02.</v>
          </cell>
          <cell r="C518" t="str">
            <v>APORTE PATRONAL AL REGIMEN OBLIGATORIO DE PENSIONES</v>
          </cell>
          <cell r="D518">
            <v>0</v>
          </cell>
          <cell r="E518">
            <v>16222011.949999999</v>
          </cell>
          <cell r="F518">
            <v>0</v>
          </cell>
          <cell r="G518">
            <v>16222011.949999999</v>
          </cell>
        </row>
        <row r="519">
          <cell r="B519" t="str">
            <v>5.1.1.05.02.00.</v>
          </cell>
          <cell r="C519" t="str">
            <v>APORTE PATRONAL AL REGIMEN OBLIGATORIO DE PENSIONES</v>
          </cell>
          <cell r="D519">
            <v>0</v>
          </cell>
          <cell r="E519">
            <v>16222011.949999999</v>
          </cell>
          <cell r="F519">
            <v>0</v>
          </cell>
          <cell r="G519">
            <v>16222011.949999999</v>
          </cell>
        </row>
        <row r="520">
          <cell r="B520" t="str">
            <v>5.1.1.05.02.00.0.</v>
          </cell>
          <cell r="C520" t="str">
            <v>APORTE PATRONAL AL REGIMEN OBLIGATORIO DE PENSIONES</v>
          </cell>
          <cell r="D520">
            <v>0</v>
          </cell>
          <cell r="E520">
            <v>16222011.949999999</v>
          </cell>
          <cell r="F520">
            <v>0</v>
          </cell>
          <cell r="G520">
            <v>16222011.949999999</v>
          </cell>
        </row>
        <row r="521">
          <cell r="B521" t="str">
            <v>5.1.1.05.02.00.0.99999</v>
          </cell>
          <cell r="C521" t="str">
            <v>APORTE PATRONAL AL REGIMEN OBLIGATORIO DE PENSIONES</v>
          </cell>
          <cell r="D521">
            <v>0</v>
          </cell>
          <cell r="E521">
            <v>16222011.949999999</v>
          </cell>
          <cell r="F521">
            <v>0</v>
          </cell>
          <cell r="G521">
            <v>16222011.949999999</v>
          </cell>
        </row>
        <row r="522">
          <cell r="B522" t="str">
            <v>5.1.1.05.03.</v>
          </cell>
          <cell r="C522" t="str">
            <v>APORTE PATRONAL AL FONDO DE CAPITALIZACION LABORAL</v>
          </cell>
          <cell r="D522">
            <v>0</v>
          </cell>
          <cell r="E522">
            <v>8372340.5599999996</v>
          </cell>
          <cell r="F522">
            <v>0</v>
          </cell>
          <cell r="G522">
            <v>8372340.5599999996</v>
          </cell>
        </row>
        <row r="523">
          <cell r="B523" t="str">
            <v>5.1.1.05.03.00.</v>
          </cell>
          <cell r="C523" t="str">
            <v>APORTE PATRONAL AL FONDO DE CAPITALIZACION LABORAL</v>
          </cell>
          <cell r="D523">
            <v>0</v>
          </cell>
          <cell r="E523">
            <v>8372340.5599999996</v>
          </cell>
          <cell r="F523">
            <v>0</v>
          </cell>
          <cell r="G523">
            <v>8372340.5599999996</v>
          </cell>
        </row>
        <row r="524">
          <cell r="B524" t="str">
            <v>5.1.1.05.03.00.0.</v>
          </cell>
          <cell r="C524" t="str">
            <v>APORTE PATRONAL AL FONDO DE CAPITALIZACION LABOR</v>
          </cell>
          <cell r="D524">
            <v>0</v>
          </cell>
          <cell r="E524">
            <v>8372340.5599999996</v>
          </cell>
          <cell r="F524">
            <v>0</v>
          </cell>
          <cell r="G524">
            <v>8372340.5599999996</v>
          </cell>
        </row>
        <row r="525">
          <cell r="B525" t="str">
            <v>5.1.1.05.03.00.0.99999</v>
          </cell>
          <cell r="C525" t="str">
            <v>APORTE PATRONAL AL FONDO DE CAPITALIZACION LAB</v>
          </cell>
          <cell r="D525">
            <v>0</v>
          </cell>
          <cell r="E525">
            <v>8372340.5599999996</v>
          </cell>
          <cell r="F525">
            <v>0</v>
          </cell>
          <cell r="G525">
            <v>8372340.5599999996</v>
          </cell>
        </row>
        <row r="526">
          <cell r="B526" t="str">
            <v>5.1.1.05.05.</v>
          </cell>
          <cell r="C526" t="str">
            <v>CONTRIBUCION PATRONAL A OTROS FONDOS ADMINISTRADOS POR ENTES PRIVADOS</v>
          </cell>
          <cell r="D526">
            <v>0</v>
          </cell>
          <cell r="E526">
            <v>26409480.82</v>
          </cell>
          <cell r="F526">
            <v>0</v>
          </cell>
          <cell r="G526">
            <v>26409480.82</v>
          </cell>
        </row>
        <row r="527">
          <cell r="B527" t="str">
            <v>5.1.1.05.05.00.</v>
          </cell>
          <cell r="C527" t="str">
            <v>CONTRIBUCION PATRONAL A OTROS FONDOS ADMINISTRADOS POR ENTES PRIVADOS</v>
          </cell>
          <cell r="D527">
            <v>0</v>
          </cell>
          <cell r="E527">
            <v>26409480.82</v>
          </cell>
          <cell r="F527">
            <v>0</v>
          </cell>
          <cell r="G527">
            <v>26409480.82</v>
          </cell>
        </row>
        <row r="528">
          <cell r="B528" t="str">
            <v>5.1.1.05.05.00.0.</v>
          </cell>
          <cell r="C528" t="str">
            <v>CONTRIBUCION PATRONAL A OTROS FONDOS ADMINISTRADOS POR ENTES PRIVADOS</v>
          </cell>
          <cell r="D528">
            <v>0</v>
          </cell>
          <cell r="E528">
            <v>26409480.82</v>
          </cell>
          <cell r="F528">
            <v>0</v>
          </cell>
          <cell r="G528">
            <v>26409480.82</v>
          </cell>
        </row>
        <row r="529">
          <cell r="B529" t="str">
            <v>5.1.1.05.05.00.0.99999</v>
          </cell>
          <cell r="C529" t="str">
            <v>CONTRIBUCION PATRONAL A OTROS FONDOS ADMINISTRADOS POR ENTES PRIVADOS</v>
          </cell>
          <cell r="D529">
            <v>0</v>
          </cell>
          <cell r="E529">
            <v>26409480.82</v>
          </cell>
          <cell r="F529">
            <v>0</v>
          </cell>
          <cell r="G529">
            <v>26409480.82</v>
          </cell>
        </row>
        <row r="530">
          <cell r="B530" t="str">
            <v>5.1.2.</v>
          </cell>
          <cell r="C530" t="str">
            <v>SERVICIOS</v>
          </cell>
          <cell r="D530">
            <v>0</v>
          </cell>
          <cell r="E530">
            <v>55569972.920000002</v>
          </cell>
          <cell r="F530">
            <v>474251.34</v>
          </cell>
          <cell r="G530">
            <v>55095721.579999998</v>
          </cell>
        </row>
        <row r="531">
          <cell r="B531" t="str">
            <v>5.1.2.01.</v>
          </cell>
          <cell r="C531" t="str">
            <v>ALQUILERES Y DERECHOS SOBRE BIENES</v>
          </cell>
          <cell r="D531">
            <v>0</v>
          </cell>
          <cell r="E531">
            <v>132626.97</v>
          </cell>
          <cell r="F531">
            <v>0</v>
          </cell>
          <cell r="G531">
            <v>132626.97</v>
          </cell>
        </row>
        <row r="532">
          <cell r="B532" t="str">
            <v>5.1.2.01.99.</v>
          </cell>
          <cell r="C532" t="str">
            <v>OTROS ALQUILERES</v>
          </cell>
          <cell r="D532">
            <v>0</v>
          </cell>
          <cell r="E532">
            <v>132626.97</v>
          </cell>
          <cell r="F532">
            <v>0</v>
          </cell>
          <cell r="G532">
            <v>132626.97</v>
          </cell>
        </row>
        <row r="533">
          <cell r="B533" t="str">
            <v>5.1.2.01.99.00.</v>
          </cell>
          <cell r="C533" t="str">
            <v>OTROS ALQUILERES</v>
          </cell>
          <cell r="D533">
            <v>0</v>
          </cell>
          <cell r="E533">
            <v>132626.97</v>
          </cell>
          <cell r="F533">
            <v>0</v>
          </cell>
          <cell r="G533">
            <v>132626.97</v>
          </cell>
        </row>
        <row r="534">
          <cell r="B534" t="str">
            <v>5.1.2.01.99.00.0.</v>
          </cell>
          <cell r="C534" t="str">
            <v>OTROS ALQUILERES</v>
          </cell>
          <cell r="D534">
            <v>0</v>
          </cell>
          <cell r="E534">
            <v>132626.97</v>
          </cell>
          <cell r="F534">
            <v>0</v>
          </cell>
          <cell r="G534">
            <v>132626.97</v>
          </cell>
        </row>
        <row r="535">
          <cell r="B535" t="str">
            <v>5.1.2.01.99.00.0.99999</v>
          </cell>
          <cell r="C535" t="str">
            <v>OTROS ALQUILERES</v>
          </cell>
          <cell r="D535">
            <v>0</v>
          </cell>
          <cell r="E535">
            <v>132626.97</v>
          </cell>
          <cell r="F535">
            <v>0</v>
          </cell>
          <cell r="G535">
            <v>132626.97</v>
          </cell>
        </row>
        <row r="536">
          <cell r="B536" t="str">
            <v>5.1.2.02.</v>
          </cell>
          <cell r="C536" t="str">
            <v>SERVICIOS BASICOS</v>
          </cell>
          <cell r="D536">
            <v>0</v>
          </cell>
          <cell r="E536">
            <v>10851247.6</v>
          </cell>
          <cell r="F536">
            <v>455323.34</v>
          </cell>
          <cell r="G536">
            <v>10395924.26</v>
          </cell>
        </row>
        <row r="537">
          <cell r="B537" t="str">
            <v>5.1.2.02.01.</v>
          </cell>
          <cell r="C537" t="str">
            <v>AGUA Y ALCANTARILLADO</v>
          </cell>
          <cell r="D537">
            <v>0</v>
          </cell>
          <cell r="E537">
            <v>203122.24</v>
          </cell>
          <cell r="F537">
            <v>0</v>
          </cell>
          <cell r="G537">
            <v>203122.24</v>
          </cell>
        </row>
        <row r="538">
          <cell r="B538" t="str">
            <v>5.1.2.02.01.00.</v>
          </cell>
          <cell r="C538" t="str">
            <v>AGUA Y ALCANTARILLADO</v>
          </cell>
          <cell r="D538">
            <v>0</v>
          </cell>
          <cell r="E538">
            <v>203122.24</v>
          </cell>
          <cell r="F538">
            <v>0</v>
          </cell>
          <cell r="G538">
            <v>203122.24</v>
          </cell>
        </row>
        <row r="539">
          <cell r="B539" t="str">
            <v>5.1.2.02.01.00.0.</v>
          </cell>
          <cell r="C539" t="str">
            <v>AGUA Y ALCANTARILLADO</v>
          </cell>
          <cell r="D539">
            <v>0</v>
          </cell>
          <cell r="E539">
            <v>203122.24</v>
          </cell>
          <cell r="F539">
            <v>0</v>
          </cell>
          <cell r="G539">
            <v>203122.24</v>
          </cell>
        </row>
        <row r="540">
          <cell r="B540" t="str">
            <v>5.1.2.02.01.00.0.99999</v>
          </cell>
          <cell r="C540" t="str">
            <v>AGUA Y ALCANTARILLADO</v>
          </cell>
          <cell r="D540">
            <v>0</v>
          </cell>
          <cell r="E540">
            <v>203122.24</v>
          </cell>
          <cell r="F540">
            <v>0</v>
          </cell>
          <cell r="G540">
            <v>203122.24</v>
          </cell>
        </row>
        <row r="541">
          <cell r="B541" t="str">
            <v>5.1.2.02.02.</v>
          </cell>
          <cell r="C541" t="str">
            <v>ENERGIA ELECTRICA</v>
          </cell>
          <cell r="D541">
            <v>0</v>
          </cell>
          <cell r="E541">
            <v>3318660</v>
          </cell>
          <cell r="F541">
            <v>0</v>
          </cell>
          <cell r="G541">
            <v>3318660</v>
          </cell>
        </row>
        <row r="542">
          <cell r="B542" t="str">
            <v>5.1.2.02.02.00.</v>
          </cell>
          <cell r="C542" t="str">
            <v>ENERGIA ELECTRICA</v>
          </cell>
          <cell r="D542">
            <v>0</v>
          </cell>
          <cell r="E542">
            <v>3318660</v>
          </cell>
          <cell r="F542">
            <v>0</v>
          </cell>
          <cell r="G542">
            <v>3318660</v>
          </cell>
        </row>
        <row r="543">
          <cell r="B543" t="str">
            <v>5.1.2.02.02.00.0.</v>
          </cell>
          <cell r="C543" t="str">
            <v>ENERGIA ELECTRICA</v>
          </cell>
          <cell r="D543">
            <v>0</v>
          </cell>
          <cell r="E543">
            <v>3318660</v>
          </cell>
          <cell r="F543">
            <v>0</v>
          </cell>
          <cell r="G543">
            <v>3318660</v>
          </cell>
        </row>
        <row r="544">
          <cell r="B544" t="str">
            <v>5.1.2.02.02.00.0.99999</v>
          </cell>
          <cell r="C544" t="str">
            <v>ENERGIA ELECTRICA</v>
          </cell>
          <cell r="D544">
            <v>0</v>
          </cell>
          <cell r="E544">
            <v>3318660</v>
          </cell>
          <cell r="F544">
            <v>0</v>
          </cell>
          <cell r="G544">
            <v>3318660</v>
          </cell>
        </row>
        <row r="545">
          <cell r="B545" t="str">
            <v>5.1.2.02.03.</v>
          </cell>
          <cell r="C545" t="str">
            <v>CORREOS</v>
          </cell>
          <cell r="D545">
            <v>0</v>
          </cell>
          <cell r="E545">
            <v>18928</v>
          </cell>
          <cell r="F545">
            <v>0</v>
          </cell>
          <cell r="G545">
            <v>18928</v>
          </cell>
        </row>
        <row r="546">
          <cell r="B546" t="str">
            <v>5.1.2.02.03.00.</v>
          </cell>
          <cell r="C546" t="str">
            <v>CORREOS</v>
          </cell>
          <cell r="D546">
            <v>0</v>
          </cell>
          <cell r="E546">
            <v>18928</v>
          </cell>
          <cell r="F546">
            <v>0</v>
          </cell>
          <cell r="G546">
            <v>18928</v>
          </cell>
        </row>
        <row r="547">
          <cell r="B547" t="str">
            <v>5.1.2.02.03.00.0.</v>
          </cell>
          <cell r="C547" t="str">
            <v>CORREOS</v>
          </cell>
          <cell r="D547">
            <v>0</v>
          </cell>
          <cell r="E547">
            <v>18928</v>
          </cell>
          <cell r="F547">
            <v>0</v>
          </cell>
          <cell r="G547">
            <v>18928</v>
          </cell>
        </row>
        <row r="548">
          <cell r="B548" t="str">
            <v>5.1.2.02.03.00.0.99999</v>
          </cell>
          <cell r="C548" t="str">
            <v>CORREOS</v>
          </cell>
          <cell r="D548">
            <v>0</v>
          </cell>
          <cell r="E548">
            <v>18928</v>
          </cell>
          <cell r="F548">
            <v>0</v>
          </cell>
          <cell r="G548">
            <v>18928</v>
          </cell>
        </row>
        <row r="549">
          <cell r="B549" t="str">
            <v>5.1.2.02.04.</v>
          </cell>
          <cell r="C549" t="str">
            <v>SERVICIOS DE TELECOMUNICACIONES</v>
          </cell>
          <cell r="D549">
            <v>0</v>
          </cell>
          <cell r="E549">
            <v>6642441.2599999998</v>
          </cell>
          <cell r="F549">
            <v>455323.34</v>
          </cell>
          <cell r="G549">
            <v>6187117.9199999999</v>
          </cell>
        </row>
        <row r="550">
          <cell r="B550" t="str">
            <v>5.1.2.02.04.00.</v>
          </cell>
          <cell r="C550" t="str">
            <v>SERVICIOS DE TELECOMUNICACIONES</v>
          </cell>
          <cell r="D550">
            <v>0</v>
          </cell>
          <cell r="E550">
            <v>6642441.2599999998</v>
          </cell>
          <cell r="F550">
            <v>455323.34</v>
          </cell>
          <cell r="G550">
            <v>6187117.9199999999</v>
          </cell>
        </row>
        <row r="551">
          <cell r="B551" t="str">
            <v>5.1.2.02.04.00.0.</v>
          </cell>
          <cell r="C551" t="str">
            <v>SERVICIOS DE TELECOMUNICACIONES</v>
          </cell>
          <cell r="D551">
            <v>0</v>
          </cell>
          <cell r="E551">
            <v>6642441.2599999998</v>
          </cell>
          <cell r="F551">
            <v>455323.34</v>
          </cell>
          <cell r="G551">
            <v>6187117.9199999999</v>
          </cell>
        </row>
        <row r="552">
          <cell r="B552" t="str">
            <v>5.1.2.02.04.00.0.99999</v>
          </cell>
          <cell r="C552" t="str">
            <v>SERVICIOS DE TELECOMUNICACIONES</v>
          </cell>
          <cell r="D552">
            <v>0</v>
          </cell>
          <cell r="E552">
            <v>6642441.2599999998</v>
          </cell>
          <cell r="F552">
            <v>455323.34</v>
          </cell>
          <cell r="G552">
            <v>6187117.9199999999</v>
          </cell>
        </row>
        <row r="553">
          <cell r="B553" t="str">
            <v>5.1.2.02.99.</v>
          </cell>
          <cell r="C553" t="str">
            <v>OTROS SERVICIOS BASICOS</v>
          </cell>
          <cell r="D553">
            <v>0</v>
          </cell>
          <cell r="E553">
            <v>668096.1</v>
          </cell>
          <cell r="F553">
            <v>0</v>
          </cell>
          <cell r="G553">
            <v>668096.1</v>
          </cell>
        </row>
        <row r="554">
          <cell r="B554" t="str">
            <v>5.1.2.02.99.00.</v>
          </cell>
          <cell r="C554" t="str">
            <v>OTROS SERVICIOS BASICOS</v>
          </cell>
          <cell r="D554">
            <v>0</v>
          </cell>
          <cell r="E554">
            <v>668096.1</v>
          </cell>
          <cell r="F554">
            <v>0</v>
          </cell>
          <cell r="G554">
            <v>668096.1</v>
          </cell>
        </row>
        <row r="555">
          <cell r="B555" t="str">
            <v>5.1.2.02.99.00.0.</v>
          </cell>
          <cell r="C555" t="str">
            <v>OTROS SERVICIOS BASICOS</v>
          </cell>
          <cell r="D555">
            <v>0</v>
          </cell>
          <cell r="E555">
            <v>668096.1</v>
          </cell>
          <cell r="F555">
            <v>0</v>
          </cell>
          <cell r="G555">
            <v>668096.1</v>
          </cell>
        </row>
        <row r="556">
          <cell r="B556" t="str">
            <v>5.1.2.02.99.00.0.99999</v>
          </cell>
          <cell r="C556" t="str">
            <v>OTROS SERVICIOS BASICOS</v>
          </cell>
          <cell r="D556">
            <v>0</v>
          </cell>
          <cell r="E556">
            <v>668096.1</v>
          </cell>
          <cell r="F556">
            <v>0</v>
          </cell>
          <cell r="G556">
            <v>668096.1</v>
          </cell>
        </row>
        <row r="557">
          <cell r="B557" t="str">
            <v>5.1.2.03.</v>
          </cell>
          <cell r="C557" t="str">
            <v>SERVICIOS COMERCIALES Y FINANCIEROS</v>
          </cell>
          <cell r="D557">
            <v>0</v>
          </cell>
          <cell r="E557">
            <v>2454942</v>
          </cell>
          <cell r="F557">
            <v>0</v>
          </cell>
          <cell r="G557">
            <v>2454942</v>
          </cell>
        </row>
        <row r="558">
          <cell r="B558" t="str">
            <v>5.1.2.03.03.</v>
          </cell>
          <cell r="C558" t="str">
            <v>IMPRESION, ENCUADERNACION Y OTROS</v>
          </cell>
          <cell r="D558">
            <v>0</v>
          </cell>
          <cell r="E558">
            <v>44635</v>
          </cell>
          <cell r="F558">
            <v>0</v>
          </cell>
          <cell r="G558">
            <v>44635</v>
          </cell>
        </row>
        <row r="559">
          <cell r="B559" t="str">
            <v>5.1.2.03.03.00.</v>
          </cell>
          <cell r="C559" t="str">
            <v>IMPRESION, ENCUADERNACION Y OTROS</v>
          </cell>
          <cell r="D559">
            <v>0</v>
          </cell>
          <cell r="E559">
            <v>44635</v>
          </cell>
          <cell r="F559">
            <v>0</v>
          </cell>
          <cell r="G559">
            <v>44635</v>
          </cell>
        </row>
        <row r="560">
          <cell r="B560" t="str">
            <v>5.1.2.03.03.00.0.</v>
          </cell>
          <cell r="C560" t="str">
            <v>IMPRESION, ENCUADERNACION Y OTROS</v>
          </cell>
          <cell r="D560">
            <v>0</v>
          </cell>
          <cell r="E560">
            <v>44635</v>
          </cell>
          <cell r="F560">
            <v>0</v>
          </cell>
          <cell r="G560">
            <v>44635</v>
          </cell>
        </row>
        <row r="561">
          <cell r="B561" t="str">
            <v>5.1.2.03.03.00.0.99999</v>
          </cell>
          <cell r="C561" t="str">
            <v>IMPRESION, ENCUADERNACION Y OTROS</v>
          </cell>
          <cell r="D561">
            <v>0</v>
          </cell>
          <cell r="E561">
            <v>44635</v>
          </cell>
          <cell r="F561">
            <v>0</v>
          </cell>
          <cell r="G561">
            <v>44635</v>
          </cell>
        </row>
        <row r="562">
          <cell r="B562" t="str">
            <v>5.1.2.03.06.</v>
          </cell>
          <cell r="C562" t="str">
            <v>COMISIONES Y GASTOS POR SERVICIOS FINANCIEROS Y COMERCIALES</v>
          </cell>
          <cell r="D562">
            <v>0</v>
          </cell>
          <cell r="E562">
            <v>2005056.91</v>
          </cell>
          <cell r="F562">
            <v>0</v>
          </cell>
          <cell r="G562">
            <v>2005056.91</v>
          </cell>
        </row>
        <row r="563">
          <cell r="B563" t="str">
            <v>5.1.2.03.06.00.</v>
          </cell>
          <cell r="C563" t="str">
            <v>COMISIONES Y GASTOS POR SERVICIOS FINANCIEROS Y COMERCIALES</v>
          </cell>
          <cell r="D563">
            <v>0</v>
          </cell>
          <cell r="E563">
            <v>2005056.91</v>
          </cell>
          <cell r="F563">
            <v>0</v>
          </cell>
          <cell r="G563">
            <v>2005056.91</v>
          </cell>
        </row>
        <row r="564">
          <cell r="B564" t="str">
            <v>5.1.2.03.06.00.0.</v>
          </cell>
          <cell r="C564" t="str">
            <v>COMISIONES Y GASTOS POR SERVICIOS FINANCIEROS Y COMERCIALES</v>
          </cell>
          <cell r="D564">
            <v>0</v>
          </cell>
          <cell r="E564">
            <v>2005056.91</v>
          </cell>
          <cell r="F564">
            <v>0</v>
          </cell>
          <cell r="G564">
            <v>2005056.91</v>
          </cell>
        </row>
        <row r="565">
          <cell r="B565" t="str">
            <v>5.1.2.03.06.00.0.99999</v>
          </cell>
          <cell r="C565" t="str">
            <v>COMISIONES Y GASTOS POR SERVICIOS FINANCIEROS Y COMERCIALES</v>
          </cell>
          <cell r="D565">
            <v>0</v>
          </cell>
          <cell r="E565">
            <v>2005056.91</v>
          </cell>
          <cell r="F565">
            <v>0</v>
          </cell>
          <cell r="G565">
            <v>2005056.91</v>
          </cell>
        </row>
        <row r="566">
          <cell r="B566" t="str">
            <v>5.1.2.03.07.</v>
          </cell>
          <cell r="C566" t="str">
            <v>SERVICIOS DE TRANSFERENCIA ELECTRONICA DE INFORMACION</v>
          </cell>
          <cell r="D566">
            <v>0</v>
          </cell>
          <cell r="E566">
            <v>405250.09</v>
          </cell>
          <cell r="F566">
            <v>0</v>
          </cell>
          <cell r="G566">
            <v>405250.09</v>
          </cell>
        </row>
        <row r="567">
          <cell r="B567" t="str">
            <v>5.1.2.03.07.00.</v>
          </cell>
          <cell r="C567" t="str">
            <v>SERVICIOS DE TRANSFERENCIA ELECTRONICA DE INFORMACION</v>
          </cell>
          <cell r="D567">
            <v>0</v>
          </cell>
          <cell r="E567">
            <v>405250.09</v>
          </cell>
          <cell r="F567">
            <v>0</v>
          </cell>
          <cell r="G567">
            <v>405250.09</v>
          </cell>
        </row>
        <row r="568">
          <cell r="B568" t="str">
            <v>5.1.2.03.07.00.0.</v>
          </cell>
          <cell r="C568" t="str">
            <v>SERVICIOS DE TRANSFERENCIA ELECTRONICA DE INFORMACION</v>
          </cell>
          <cell r="D568">
            <v>0</v>
          </cell>
          <cell r="E568">
            <v>405250.09</v>
          </cell>
          <cell r="F568">
            <v>0</v>
          </cell>
          <cell r="G568">
            <v>405250.09</v>
          </cell>
        </row>
        <row r="569">
          <cell r="B569" t="str">
            <v>5.1.2.03.07.00.0.99999</v>
          </cell>
          <cell r="C569" t="str">
            <v>SERVICIOS DE TRANSFERENCIA ELECTRONICA DE INFORMACION</v>
          </cell>
          <cell r="D569">
            <v>0</v>
          </cell>
          <cell r="E569">
            <v>405250.09</v>
          </cell>
          <cell r="F569">
            <v>0</v>
          </cell>
          <cell r="G569">
            <v>405250.09</v>
          </cell>
        </row>
        <row r="570">
          <cell r="B570" t="str">
            <v>5.1.2.04.</v>
          </cell>
          <cell r="C570" t="str">
            <v>SERVICIOS DE GESTION Y APOYO</v>
          </cell>
          <cell r="D570">
            <v>0</v>
          </cell>
          <cell r="E570">
            <v>26699806.460000001</v>
          </cell>
          <cell r="F570">
            <v>18928</v>
          </cell>
          <cell r="G570">
            <v>26680878.460000001</v>
          </cell>
        </row>
        <row r="571">
          <cell r="B571" t="str">
            <v>5.1.2.04.01.</v>
          </cell>
          <cell r="C571" t="str">
            <v>SERVICIOS MEDICOS Y DE LABORATORIO</v>
          </cell>
          <cell r="D571">
            <v>0</v>
          </cell>
          <cell r="E571">
            <v>683373.6</v>
          </cell>
          <cell r="F571">
            <v>0</v>
          </cell>
          <cell r="G571">
            <v>683373.6</v>
          </cell>
        </row>
        <row r="572">
          <cell r="B572" t="str">
            <v>5.1.2.04.01.00.</v>
          </cell>
          <cell r="C572" t="str">
            <v>SERVICIOS MEDICOS Y DE LABORATORIO</v>
          </cell>
          <cell r="D572">
            <v>0</v>
          </cell>
          <cell r="E572">
            <v>683373.6</v>
          </cell>
          <cell r="F572">
            <v>0</v>
          </cell>
          <cell r="G572">
            <v>683373.6</v>
          </cell>
        </row>
        <row r="573">
          <cell r="B573" t="str">
            <v>5.1.2.04.01.00.0.</v>
          </cell>
          <cell r="C573" t="str">
            <v>SERVICIOS MEDICOS Y DE LABORATORIO</v>
          </cell>
          <cell r="D573">
            <v>0</v>
          </cell>
          <cell r="E573">
            <v>683373.6</v>
          </cell>
          <cell r="F573">
            <v>0</v>
          </cell>
          <cell r="G573">
            <v>683373.6</v>
          </cell>
        </row>
        <row r="574">
          <cell r="B574" t="str">
            <v>5.1.2.04.01.00.0.99999</v>
          </cell>
          <cell r="C574" t="str">
            <v>SERVICIOS MEDICOS Y DE LABORATORIO</v>
          </cell>
          <cell r="D574">
            <v>0</v>
          </cell>
          <cell r="E574">
            <v>683373.6</v>
          </cell>
          <cell r="F574">
            <v>0</v>
          </cell>
          <cell r="G574">
            <v>683373.6</v>
          </cell>
        </row>
        <row r="575">
          <cell r="B575" t="str">
            <v>5.1.2.04.06.</v>
          </cell>
          <cell r="C575" t="str">
            <v>SERVICIOS GENERALES</v>
          </cell>
          <cell r="D575">
            <v>0</v>
          </cell>
          <cell r="E575">
            <v>25983877.559999999</v>
          </cell>
          <cell r="F575">
            <v>18928</v>
          </cell>
          <cell r="G575">
            <v>25964949.559999999</v>
          </cell>
        </row>
        <row r="576">
          <cell r="B576" t="str">
            <v>5.1.2.04.06.00.</v>
          </cell>
          <cell r="C576" t="str">
            <v>SERVICIOS GENERALES</v>
          </cell>
          <cell r="D576">
            <v>0</v>
          </cell>
          <cell r="E576">
            <v>25983877.559999999</v>
          </cell>
          <cell r="F576">
            <v>18928</v>
          </cell>
          <cell r="G576">
            <v>25964949.559999999</v>
          </cell>
        </row>
        <row r="577">
          <cell r="B577" t="str">
            <v>5.1.2.04.06.00.0.</v>
          </cell>
          <cell r="C577" t="str">
            <v>SERVICIOS GENERALES</v>
          </cell>
          <cell r="D577">
            <v>0</v>
          </cell>
          <cell r="E577">
            <v>25983877.559999999</v>
          </cell>
          <cell r="F577">
            <v>18928</v>
          </cell>
          <cell r="G577">
            <v>25964949.559999999</v>
          </cell>
        </row>
        <row r="578">
          <cell r="B578" t="str">
            <v>5.1.2.04.06.00.0.99999</v>
          </cell>
          <cell r="C578" t="str">
            <v>SERVICIOS GENERALES</v>
          </cell>
          <cell r="D578">
            <v>0</v>
          </cell>
          <cell r="E578">
            <v>25983877.559999999</v>
          </cell>
          <cell r="F578">
            <v>18928</v>
          </cell>
          <cell r="G578">
            <v>25964949.559999999</v>
          </cell>
        </row>
        <row r="579">
          <cell r="B579" t="str">
            <v>5.1.2.04.99.</v>
          </cell>
          <cell r="C579" t="str">
            <v>OTROS SERVICIOS DE GESTION Y APOYO</v>
          </cell>
          <cell r="D579">
            <v>0</v>
          </cell>
          <cell r="E579">
            <v>32555.3</v>
          </cell>
          <cell r="F579">
            <v>0</v>
          </cell>
          <cell r="G579">
            <v>32555.3</v>
          </cell>
        </row>
        <row r="580">
          <cell r="B580" t="str">
            <v>5.1.2.04.99.00.</v>
          </cell>
          <cell r="C580" t="str">
            <v>OTROS SERVICIOS DE GESTION Y APOYO</v>
          </cell>
          <cell r="D580">
            <v>0</v>
          </cell>
          <cell r="E580">
            <v>32555.3</v>
          </cell>
          <cell r="F580">
            <v>0</v>
          </cell>
          <cell r="G580">
            <v>32555.3</v>
          </cell>
        </row>
        <row r="581">
          <cell r="B581" t="str">
            <v>5.1.2.04.99.00.0.</v>
          </cell>
          <cell r="C581" t="str">
            <v>OTROS SERVICIOS DE GESTION Y APOYO</v>
          </cell>
          <cell r="D581">
            <v>0</v>
          </cell>
          <cell r="E581">
            <v>32555.3</v>
          </cell>
          <cell r="F581">
            <v>0</v>
          </cell>
          <cell r="G581">
            <v>32555.3</v>
          </cell>
        </row>
        <row r="582">
          <cell r="B582" t="str">
            <v>5.1.2.04.99.00.0.99999</v>
          </cell>
          <cell r="C582" t="str">
            <v>OTROS SERVICIOS DE GESTION Y APOYO</v>
          </cell>
          <cell r="D582">
            <v>0</v>
          </cell>
          <cell r="E582">
            <v>32555.3</v>
          </cell>
          <cell r="F582">
            <v>0</v>
          </cell>
          <cell r="G582">
            <v>32555.3</v>
          </cell>
        </row>
        <row r="583">
          <cell r="B583" t="str">
            <v>5.1.2.06.</v>
          </cell>
          <cell r="C583" t="str">
            <v>SEGUROS, REASEGUROS Y OTRAS OBLIGACIONES</v>
          </cell>
          <cell r="D583">
            <v>0</v>
          </cell>
          <cell r="E583">
            <v>4993029.5599999996</v>
          </cell>
          <cell r="F583">
            <v>0</v>
          </cell>
          <cell r="G583">
            <v>4993029.5599999996</v>
          </cell>
        </row>
        <row r="584">
          <cell r="B584" t="str">
            <v>5.1.2.06.01.</v>
          </cell>
          <cell r="C584" t="str">
            <v>SEGUROS</v>
          </cell>
          <cell r="D584">
            <v>0</v>
          </cell>
          <cell r="E584">
            <v>4993029.5599999996</v>
          </cell>
          <cell r="F584">
            <v>0</v>
          </cell>
          <cell r="G584">
            <v>4993029.5599999996</v>
          </cell>
        </row>
        <row r="585">
          <cell r="B585" t="str">
            <v>5.1.2.06.01.01.</v>
          </cell>
          <cell r="C585" t="str">
            <v>SEGUROS CONTRA RIESGOS DE TRABAJO</v>
          </cell>
          <cell r="D585">
            <v>0</v>
          </cell>
          <cell r="E585">
            <v>1853258.78</v>
          </cell>
          <cell r="F585">
            <v>0</v>
          </cell>
          <cell r="G585">
            <v>1853258.78</v>
          </cell>
        </row>
        <row r="586">
          <cell r="B586" t="str">
            <v>5.1.2.06.01.01.0.</v>
          </cell>
          <cell r="C586" t="str">
            <v>SEGUROS CONTRA RIESGOS DE TRABAJO</v>
          </cell>
          <cell r="D586">
            <v>0</v>
          </cell>
          <cell r="E586">
            <v>1853258.78</v>
          </cell>
          <cell r="F586">
            <v>0</v>
          </cell>
          <cell r="G586">
            <v>1853258.78</v>
          </cell>
        </row>
        <row r="587">
          <cell r="B587" t="str">
            <v>5.1.2.06.01.01.0.99999</v>
          </cell>
          <cell r="C587" t="str">
            <v>SEGUROS CONTRA RIESGOS DE TRABAJO</v>
          </cell>
          <cell r="D587">
            <v>0</v>
          </cell>
          <cell r="E587">
            <v>1853258.78</v>
          </cell>
          <cell r="F587">
            <v>0</v>
          </cell>
          <cell r="G587">
            <v>1853258.78</v>
          </cell>
        </row>
        <row r="588">
          <cell r="B588" t="str">
            <v>5.1.2.06.01.04.</v>
          </cell>
          <cell r="C588" t="str">
            <v>SEGUROS VOLUNTARIOS DE AUTOMOVILES</v>
          </cell>
          <cell r="D588">
            <v>0</v>
          </cell>
          <cell r="E588">
            <v>857304</v>
          </cell>
          <cell r="F588">
            <v>0</v>
          </cell>
          <cell r="G588">
            <v>857304</v>
          </cell>
        </row>
        <row r="589">
          <cell r="B589" t="str">
            <v>5.1.2.06.01.04.0.</v>
          </cell>
          <cell r="C589" t="str">
            <v>SEGUROS VOLUNTARIOS DE AUTOMOVILES</v>
          </cell>
          <cell r="D589">
            <v>0</v>
          </cell>
          <cell r="E589">
            <v>857304</v>
          </cell>
          <cell r="F589">
            <v>0</v>
          </cell>
          <cell r="G589">
            <v>857304</v>
          </cell>
        </row>
        <row r="590">
          <cell r="B590" t="str">
            <v>5.1.2.06.01.04.0.99999</v>
          </cell>
          <cell r="C590" t="str">
            <v>SEGUROS VOLUNTARIOS DE AUTOMOVILES</v>
          </cell>
          <cell r="D590">
            <v>0</v>
          </cell>
          <cell r="E590">
            <v>857304</v>
          </cell>
          <cell r="F590">
            <v>0</v>
          </cell>
          <cell r="G590">
            <v>857304</v>
          </cell>
        </row>
        <row r="591">
          <cell r="B591" t="str">
            <v>5.1.2.06.01.08.</v>
          </cell>
          <cell r="C591" t="str">
            <v>SEGUROS DE EQUIPOS ELECTRONICOS</v>
          </cell>
          <cell r="D591">
            <v>0</v>
          </cell>
          <cell r="E591">
            <v>678415.5</v>
          </cell>
          <cell r="F591">
            <v>0</v>
          </cell>
          <cell r="G591">
            <v>678415.5</v>
          </cell>
        </row>
        <row r="592">
          <cell r="B592" t="str">
            <v>5.1.2.06.01.08.0.</v>
          </cell>
          <cell r="C592" t="str">
            <v>SEGUROS DE EQUIPOS ELECTRONICOS</v>
          </cell>
          <cell r="D592">
            <v>0</v>
          </cell>
          <cell r="E592">
            <v>678415.5</v>
          </cell>
          <cell r="F592">
            <v>0</v>
          </cell>
          <cell r="G592">
            <v>678415.5</v>
          </cell>
        </row>
        <row r="593">
          <cell r="B593" t="str">
            <v>5.1.2.06.01.08.0.99999</v>
          </cell>
          <cell r="C593" t="str">
            <v>SEGUROS DE EQUIPOS ELECTRONICOS</v>
          </cell>
          <cell r="D593">
            <v>0</v>
          </cell>
          <cell r="E593">
            <v>678415.5</v>
          </cell>
          <cell r="F593">
            <v>0</v>
          </cell>
          <cell r="G593">
            <v>678415.5</v>
          </cell>
        </row>
        <row r="594">
          <cell r="B594" t="str">
            <v>5.1.2.06.01.09.</v>
          </cell>
          <cell r="C594" t="str">
            <v>SEGUROS CONTRA INCENDIOS,INUNDACIONES,TERREMOTOS Y</v>
          </cell>
          <cell r="D594">
            <v>0</v>
          </cell>
          <cell r="E594">
            <v>1604051.28</v>
          </cell>
          <cell r="F594">
            <v>0</v>
          </cell>
          <cell r="G594">
            <v>1604051.28</v>
          </cell>
        </row>
        <row r="595">
          <cell r="B595" t="str">
            <v>5.1.2.06.01.09.0.</v>
          </cell>
          <cell r="C595" t="str">
            <v>SEGUROS CONTRA INCENDIOS,INUNDACIONES,TERREMOTOS</v>
          </cell>
          <cell r="D595">
            <v>0</v>
          </cell>
          <cell r="E595">
            <v>1604051.28</v>
          </cell>
          <cell r="F595">
            <v>0</v>
          </cell>
          <cell r="G595">
            <v>1604051.28</v>
          </cell>
        </row>
        <row r="596">
          <cell r="B596" t="str">
            <v>5.1.2.06.01.09.0.99999</v>
          </cell>
          <cell r="C596" t="str">
            <v>SEGUROS CONTRA INCENDIOS,INUNDACIONES,TERREMOT</v>
          </cell>
          <cell r="D596">
            <v>0</v>
          </cell>
          <cell r="E596">
            <v>1604051.28</v>
          </cell>
          <cell r="F596">
            <v>0</v>
          </cell>
          <cell r="G596">
            <v>1604051.28</v>
          </cell>
        </row>
        <row r="597">
          <cell r="B597" t="str">
            <v>5.1.2.08.</v>
          </cell>
          <cell r="C597" t="str">
            <v>MANTENIMIENTO Y REPARACIONES</v>
          </cell>
          <cell r="D597">
            <v>0</v>
          </cell>
          <cell r="E597">
            <v>10438320.33</v>
          </cell>
          <cell r="F597">
            <v>0</v>
          </cell>
          <cell r="G597">
            <v>10438320.33</v>
          </cell>
        </row>
        <row r="598">
          <cell r="B598" t="str">
            <v>5.1.2.08.01.</v>
          </cell>
          <cell r="C598" t="str">
            <v>MANTENIMIENTO TERRENOS Y EDIFICIOS</v>
          </cell>
          <cell r="D598">
            <v>0</v>
          </cell>
          <cell r="E598">
            <v>1850850</v>
          </cell>
          <cell r="F598">
            <v>0</v>
          </cell>
          <cell r="G598">
            <v>1850850</v>
          </cell>
        </row>
        <row r="599">
          <cell r="B599" t="str">
            <v>5.1.2.08.01.99.</v>
          </cell>
          <cell r="C599" t="str">
            <v>MANTENIMIENTO DE EDIFICIOS VARIOS</v>
          </cell>
          <cell r="D599">
            <v>0</v>
          </cell>
          <cell r="E599">
            <v>1850850</v>
          </cell>
          <cell r="F599">
            <v>0</v>
          </cell>
          <cell r="G599">
            <v>1850850</v>
          </cell>
        </row>
        <row r="600">
          <cell r="B600" t="str">
            <v>5.1.2.08.01.99.0.</v>
          </cell>
          <cell r="C600" t="str">
            <v>MANTENIMIENTO DE EDIFICIOS VARIOS</v>
          </cell>
          <cell r="D600">
            <v>0</v>
          </cell>
          <cell r="E600">
            <v>1850850</v>
          </cell>
          <cell r="F600">
            <v>0</v>
          </cell>
          <cell r="G600">
            <v>1850850</v>
          </cell>
        </row>
        <row r="601">
          <cell r="B601" t="str">
            <v>5.1.2.08.01.99.0.99999</v>
          </cell>
          <cell r="C601" t="str">
            <v>MANTENIMIENTO DE EDIFICIOS VARIOS</v>
          </cell>
          <cell r="D601">
            <v>0</v>
          </cell>
          <cell r="E601">
            <v>1850850</v>
          </cell>
          <cell r="F601">
            <v>0</v>
          </cell>
          <cell r="G601">
            <v>1850850</v>
          </cell>
        </row>
        <row r="602">
          <cell r="B602" t="str">
            <v>5.1.2.08.04.</v>
          </cell>
          <cell r="C602" t="str">
            <v>MANTENIMIENTO Y REPARACION DE EQUIPOS DE COMUNICACIO</v>
          </cell>
          <cell r="D602">
            <v>0</v>
          </cell>
          <cell r="E602">
            <v>971800</v>
          </cell>
          <cell r="F602">
            <v>0</v>
          </cell>
          <cell r="G602">
            <v>971800</v>
          </cell>
        </row>
        <row r="603">
          <cell r="B603" t="str">
            <v>5.1.2.08.04.00.</v>
          </cell>
          <cell r="C603" t="str">
            <v>MANTENIMIENTO Y REPARACION DE EQUIPOS DE COMUNICAC</v>
          </cell>
          <cell r="D603">
            <v>0</v>
          </cell>
          <cell r="E603">
            <v>971800</v>
          </cell>
          <cell r="F603">
            <v>0</v>
          </cell>
          <cell r="G603">
            <v>971800</v>
          </cell>
        </row>
        <row r="604">
          <cell r="B604" t="str">
            <v>5.1.2.08.04.00.0.</v>
          </cell>
          <cell r="C604" t="str">
            <v>MANTENIMIENTO Y REPARACION DE EQUIPOS DE COMUNIC</v>
          </cell>
          <cell r="D604">
            <v>0</v>
          </cell>
          <cell r="E604">
            <v>971800</v>
          </cell>
          <cell r="F604">
            <v>0</v>
          </cell>
          <cell r="G604">
            <v>971800</v>
          </cell>
        </row>
        <row r="605">
          <cell r="B605" t="str">
            <v>5.1.2.08.04.00.0.99999</v>
          </cell>
          <cell r="C605" t="str">
            <v>MANTENIMIENTO Y REPARACION DE EQUIPOS DE COMUN</v>
          </cell>
          <cell r="D605">
            <v>0</v>
          </cell>
          <cell r="E605">
            <v>971800</v>
          </cell>
          <cell r="F605">
            <v>0</v>
          </cell>
          <cell r="G605">
            <v>971800</v>
          </cell>
        </row>
        <row r="606">
          <cell r="B606" t="str">
            <v>5.1.2.08.05.</v>
          </cell>
          <cell r="C606" t="str">
            <v>MANTENIMIENTO Y REPARACION DE EQUIPOS Y MOBILIARIO D</v>
          </cell>
          <cell r="D606">
            <v>0</v>
          </cell>
          <cell r="E606">
            <v>67800</v>
          </cell>
          <cell r="F606">
            <v>0</v>
          </cell>
          <cell r="G606">
            <v>67800</v>
          </cell>
        </row>
        <row r="607">
          <cell r="B607" t="str">
            <v>5.1.2.08.05.00.</v>
          </cell>
          <cell r="C607" t="str">
            <v>MANTENIMIENTO Y REPARACION DE EQUIPOS Y MOBILIARIO</v>
          </cell>
          <cell r="D607">
            <v>0</v>
          </cell>
          <cell r="E607">
            <v>67800</v>
          </cell>
          <cell r="F607">
            <v>0</v>
          </cell>
          <cell r="G607">
            <v>67800</v>
          </cell>
        </row>
        <row r="608">
          <cell r="B608" t="str">
            <v>5.1.2.08.05.00.0.</v>
          </cell>
          <cell r="C608" t="str">
            <v>MANTENIMIENTO Y REPARACION DE EQUIPOS Y MOBILIAR</v>
          </cell>
          <cell r="D608">
            <v>0</v>
          </cell>
          <cell r="E608">
            <v>67800</v>
          </cell>
          <cell r="F608">
            <v>0</v>
          </cell>
          <cell r="G608">
            <v>67800</v>
          </cell>
        </row>
        <row r="609">
          <cell r="B609" t="str">
            <v>5.1.2.08.05.00.0.99999</v>
          </cell>
          <cell r="C609" t="str">
            <v>MANTENIMIENTO Y REPARACION DE EQUIPOS Y MOBILI</v>
          </cell>
          <cell r="D609">
            <v>0</v>
          </cell>
          <cell r="E609">
            <v>67800</v>
          </cell>
          <cell r="F609">
            <v>0</v>
          </cell>
          <cell r="G609">
            <v>67800</v>
          </cell>
        </row>
        <row r="610">
          <cell r="B610" t="str">
            <v>5.1.2.08.06.</v>
          </cell>
          <cell r="C610" t="str">
            <v>MANTENIMIENTO Y REPARACION DE EQUIPOS PARA COMPUTACI</v>
          </cell>
          <cell r="D610">
            <v>0</v>
          </cell>
          <cell r="E610">
            <v>7547870.3300000001</v>
          </cell>
          <cell r="F610">
            <v>0</v>
          </cell>
          <cell r="G610">
            <v>7547870.3300000001</v>
          </cell>
        </row>
        <row r="611">
          <cell r="B611" t="str">
            <v>5.1.2.08.06.00.</v>
          </cell>
          <cell r="C611" t="str">
            <v>MANTENIMIENTO Y REPARACION DE EQUIPOS PARA COMPUTA</v>
          </cell>
          <cell r="D611">
            <v>0</v>
          </cell>
          <cell r="E611">
            <v>7547870.3300000001</v>
          </cell>
          <cell r="F611">
            <v>0</v>
          </cell>
          <cell r="G611">
            <v>7547870.3300000001</v>
          </cell>
        </row>
        <row r="612">
          <cell r="B612" t="str">
            <v>5.1.2.08.06.00.0.</v>
          </cell>
          <cell r="C612" t="str">
            <v>MANTENIMIENTO Y REPARACION DE EQUIPOS PARA COMPU</v>
          </cell>
          <cell r="D612">
            <v>0</v>
          </cell>
          <cell r="E612">
            <v>7547870.3300000001</v>
          </cell>
          <cell r="F612">
            <v>0</v>
          </cell>
          <cell r="G612">
            <v>7547870.3300000001</v>
          </cell>
        </row>
        <row r="613">
          <cell r="B613" t="str">
            <v>5.1.2.08.06.00.0.99999</v>
          </cell>
          <cell r="C613" t="str">
            <v>MANTENIMIENTO Y REPARACION DE EQUIPOS PARA COM</v>
          </cell>
          <cell r="D613">
            <v>0</v>
          </cell>
          <cell r="E613">
            <v>7547870.3300000001</v>
          </cell>
          <cell r="F613">
            <v>0</v>
          </cell>
          <cell r="G613">
            <v>7547870.3300000001</v>
          </cell>
        </row>
        <row r="614">
          <cell r="B614" t="str">
            <v>5.1.3.</v>
          </cell>
          <cell r="C614" t="str">
            <v>MATERIALES Y SUMINISTROS CONSUMIDOS</v>
          </cell>
          <cell r="D614">
            <v>0</v>
          </cell>
          <cell r="E614">
            <v>1358615.36</v>
          </cell>
          <cell r="F614">
            <v>0</v>
          </cell>
          <cell r="G614">
            <v>1358615.36</v>
          </cell>
        </row>
        <row r="615">
          <cell r="B615" t="str">
            <v>5.1.3.01.</v>
          </cell>
          <cell r="C615" t="str">
            <v>PRODUCTOS QUIMICOS Y CONEXOS</v>
          </cell>
          <cell r="D615">
            <v>0</v>
          </cell>
          <cell r="E615">
            <v>339555.29</v>
          </cell>
          <cell r="F615">
            <v>0</v>
          </cell>
          <cell r="G615">
            <v>339555.29</v>
          </cell>
        </row>
        <row r="616">
          <cell r="B616" t="str">
            <v>5.1.3.01.01.</v>
          </cell>
          <cell r="C616" t="str">
            <v>COMBUSTIBLES Y LUBRICANTES</v>
          </cell>
          <cell r="D616">
            <v>0</v>
          </cell>
          <cell r="E616">
            <v>161550.70000000001</v>
          </cell>
          <cell r="F616">
            <v>0</v>
          </cell>
          <cell r="G616">
            <v>161550.70000000001</v>
          </cell>
        </row>
        <row r="617">
          <cell r="B617" t="str">
            <v>5.1.3.01.01.00.</v>
          </cell>
          <cell r="C617" t="str">
            <v>COMBUSTIBLES Y LUBRICANTES</v>
          </cell>
          <cell r="D617">
            <v>0</v>
          </cell>
          <cell r="E617">
            <v>161550.70000000001</v>
          </cell>
          <cell r="F617">
            <v>0</v>
          </cell>
          <cell r="G617">
            <v>161550.70000000001</v>
          </cell>
        </row>
        <row r="618">
          <cell r="B618" t="str">
            <v>5.1.3.01.01.00.0.</v>
          </cell>
          <cell r="C618" t="str">
            <v>COMBUSTIBLES Y LUBRICANTES</v>
          </cell>
          <cell r="D618">
            <v>0</v>
          </cell>
          <cell r="E618">
            <v>161550.70000000001</v>
          </cell>
          <cell r="F618">
            <v>0</v>
          </cell>
          <cell r="G618">
            <v>161550.70000000001</v>
          </cell>
        </row>
        <row r="619">
          <cell r="B619" t="str">
            <v>5.1.3.01.01.00.0.99999</v>
          </cell>
          <cell r="C619" t="str">
            <v>COMBUSTIBLES Y LUBRICANTES</v>
          </cell>
          <cell r="D619">
            <v>0</v>
          </cell>
          <cell r="E619">
            <v>161550.70000000001</v>
          </cell>
          <cell r="F619">
            <v>0</v>
          </cell>
          <cell r="G619">
            <v>161550.70000000001</v>
          </cell>
        </row>
        <row r="620">
          <cell r="B620" t="str">
            <v>5.1.3.01.04.</v>
          </cell>
          <cell r="C620" t="str">
            <v>TINTAS, PINTURAS Y DILUYENTES</v>
          </cell>
          <cell r="D620">
            <v>0</v>
          </cell>
          <cell r="E620">
            <v>178004.59</v>
          </cell>
          <cell r="F620">
            <v>0</v>
          </cell>
          <cell r="G620">
            <v>178004.59</v>
          </cell>
        </row>
        <row r="621">
          <cell r="B621" t="str">
            <v>5.1.3.01.04.00.</v>
          </cell>
          <cell r="C621" t="str">
            <v>TINTAS, PINTURAS Y DILUYENTES</v>
          </cell>
          <cell r="D621">
            <v>0</v>
          </cell>
          <cell r="E621">
            <v>178004.59</v>
          </cell>
          <cell r="F621">
            <v>0</v>
          </cell>
          <cell r="G621">
            <v>178004.59</v>
          </cell>
        </row>
        <row r="622">
          <cell r="B622" t="str">
            <v>5.1.3.01.04.00.0.</v>
          </cell>
          <cell r="C622" t="str">
            <v>TINTAS, PINTURAS Y DILUYENTES</v>
          </cell>
          <cell r="D622">
            <v>0</v>
          </cell>
          <cell r="E622">
            <v>178004.59</v>
          </cell>
          <cell r="F622">
            <v>0</v>
          </cell>
          <cell r="G622">
            <v>178004.59</v>
          </cell>
        </row>
        <row r="623">
          <cell r="B623" t="str">
            <v>5.1.3.01.04.00.0.99999</v>
          </cell>
          <cell r="C623" t="str">
            <v>TINTAS, PINTURAS Y DILUYENTES</v>
          </cell>
          <cell r="D623">
            <v>0</v>
          </cell>
          <cell r="E623">
            <v>178004.59</v>
          </cell>
          <cell r="F623">
            <v>0</v>
          </cell>
          <cell r="G623">
            <v>178004.59</v>
          </cell>
        </row>
        <row r="624">
          <cell r="B624" t="str">
            <v>5.1.3.03.</v>
          </cell>
          <cell r="C624" t="str">
            <v>MATERIALES Y PRODUCTOS DE USO EN LA CONSTRUCCION Y MAN</v>
          </cell>
          <cell r="D624">
            <v>0</v>
          </cell>
          <cell r="E624">
            <v>868226.02</v>
          </cell>
          <cell r="F624">
            <v>0</v>
          </cell>
          <cell r="G624">
            <v>868226.02</v>
          </cell>
        </row>
        <row r="625">
          <cell r="B625" t="str">
            <v>5.1.3.03.04.</v>
          </cell>
          <cell r="C625" t="str">
            <v>MATERIALES Y PRODUCTOS ELECTRICOS, TELEFONICOS Y DE</v>
          </cell>
          <cell r="D625">
            <v>0</v>
          </cell>
          <cell r="E625">
            <v>868226.02</v>
          </cell>
          <cell r="F625">
            <v>0</v>
          </cell>
          <cell r="G625">
            <v>868226.02</v>
          </cell>
        </row>
        <row r="626">
          <cell r="B626" t="str">
            <v>5.1.3.03.04.00.</v>
          </cell>
          <cell r="C626" t="str">
            <v>MATERIALES Y PRODUCTOS ELECTRICOS, TELEFONICOS Y D</v>
          </cell>
          <cell r="D626">
            <v>0</v>
          </cell>
          <cell r="E626">
            <v>868226.02</v>
          </cell>
          <cell r="F626">
            <v>0</v>
          </cell>
          <cell r="G626">
            <v>868226.02</v>
          </cell>
        </row>
        <row r="627">
          <cell r="B627" t="str">
            <v>5.1.3.03.04.00.0.</v>
          </cell>
          <cell r="C627" t="str">
            <v>MATERIALES Y PRODUCTOS ELECTRICOS, TELEFONICOS Y</v>
          </cell>
          <cell r="D627">
            <v>0</v>
          </cell>
          <cell r="E627">
            <v>868226.02</v>
          </cell>
          <cell r="F627">
            <v>0</v>
          </cell>
          <cell r="G627">
            <v>868226.02</v>
          </cell>
        </row>
        <row r="628">
          <cell r="B628" t="str">
            <v>5.1.3.03.04.00.0.99999</v>
          </cell>
          <cell r="C628" t="str">
            <v>MATERIALES Y PRODUCTOS ELECTRICOS, TELEFONICOS</v>
          </cell>
          <cell r="D628">
            <v>0</v>
          </cell>
          <cell r="E628">
            <v>868226.02</v>
          </cell>
          <cell r="F628">
            <v>0</v>
          </cell>
          <cell r="G628">
            <v>868226.02</v>
          </cell>
        </row>
        <row r="629">
          <cell r="B629" t="str">
            <v>5.1.3.99.</v>
          </cell>
          <cell r="C629" t="str">
            <v>UTILES, MATERIALES Y SUMINISTROS DIVERSOS</v>
          </cell>
          <cell r="D629">
            <v>0</v>
          </cell>
          <cell r="E629">
            <v>150834.04999999999</v>
          </cell>
          <cell r="F629">
            <v>0</v>
          </cell>
          <cell r="G629">
            <v>150834.04999999999</v>
          </cell>
        </row>
        <row r="630">
          <cell r="B630" t="str">
            <v>5.1.3.99.01.</v>
          </cell>
          <cell r="C630" t="str">
            <v>UTILES Y MATERIALES DE OFICINA Y COMPUTO</v>
          </cell>
          <cell r="D630">
            <v>0</v>
          </cell>
          <cell r="E630">
            <v>31434.73</v>
          </cell>
          <cell r="F630">
            <v>0</v>
          </cell>
          <cell r="G630">
            <v>31434.73</v>
          </cell>
        </row>
        <row r="631">
          <cell r="B631" t="str">
            <v>5.1.3.99.01.00.</v>
          </cell>
          <cell r="C631" t="str">
            <v>UTILES Y MATERIALES DE OFICINA Y COMPUTO</v>
          </cell>
          <cell r="D631">
            <v>0</v>
          </cell>
          <cell r="E631">
            <v>31434.73</v>
          </cell>
          <cell r="F631">
            <v>0</v>
          </cell>
          <cell r="G631">
            <v>31434.73</v>
          </cell>
        </row>
        <row r="632">
          <cell r="B632" t="str">
            <v>5.1.3.99.01.00.0.</v>
          </cell>
          <cell r="C632" t="str">
            <v>UTILES Y MATERIALES DE OFICINA Y COMPUTO</v>
          </cell>
          <cell r="D632">
            <v>0</v>
          </cell>
          <cell r="E632">
            <v>31434.73</v>
          </cell>
          <cell r="F632">
            <v>0</v>
          </cell>
          <cell r="G632">
            <v>31434.73</v>
          </cell>
        </row>
        <row r="633">
          <cell r="B633" t="str">
            <v>5.1.3.99.01.00.0.99999</v>
          </cell>
          <cell r="C633" t="str">
            <v>UTILES Y MATERIALES DE OFICINA Y COMPUTO</v>
          </cell>
          <cell r="D633">
            <v>0</v>
          </cell>
          <cell r="E633">
            <v>31434.73</v>
          </cell>
          <cell r="F633">
            <v>0</v>
          </cell>
          <cell r="G633">
            <v>31434.73</v>
          </cell>
        </row>
        <row r="634">
          <cell r="B634" t="str">
            <v>5.1.3.99.03.</v>
          </cell>
          <cell r="C634" t="str">
            <v>PRODUCTOS DE PAPEL, CARTON E IMPRESOS</v>
          </cell>
          <cell r="D634">
            <v>0</v>
          </cell>
          <cell r="E634">
            <v>112532.58</v>
          </cell>
          <cell r="F634">
            <v>0</v>
          </cell>
          <cell r="G634">
            <v>112532.58</v>
          </cell>
        </row>
        <row r="635">
          <cell r="B635" t="str">
            <v>5.1.3.99.03.00.</v>
          </cell>
          <cell r="C635" t="str">
            <v>PRODUCTOS DE PAPEL, CARTON E IMPRESOS</v>
          </cell>
          <cell r="D635">
            <v>0</v>
          </cell>
          <cell r="E635">
            <v>112532.58</v>
          </cell>
          <cell r="F635">
            <v>0</v>
          </cell>
          <cell r="G635">
            <v>112532.58</v>
          </cell>
        </row>
        <row r="636">
          <cell r="B636" t="str">
            <v>5.1.3.99.03.00.0.</v>
          </cell>
          <cell r="C636" t="str">
            <v>PRODUCTOS DE PAPEL, CARTON E IMPRESOS</v>
          </cell>
          <cell r="D636">
            <v>0</v>
          </cell>
          <cell r="E636">
            <v>112532.58</v>
          </cell>
          <cell r="F636">
            <v>0</v>
          </cell>
          <cell r="G636">
            <v>112532.58</v>
          </cell>
        </row>
        <row r="637">
          <cell r="B637" t="str">
            <v>5.1.3.99.03.00.0.99999</v>
          </cell>
          <cell r="C637" t="str">
            <v>PRODUCTOS DE PAPEL, CARTON E IMPRESOS</v>
          </cell>
          <cell r="D637">
            <v>0</v>
          </cell>
          <cell r="E637">
            <v>112532.58</v>
          </cell>
          <cell r="F637">
            <v>0</v>
          </cell>
          <cell r="G637">
            <v>112532.58</v>
          </cell>
        </row>
        <row r="638">
          <cell r="B638" t="str">
            <v>5.1.3.99.05.</v>
          </cell>
          <cell r="C638" t="str">
            <v>UTILES Y MATERIALES DE LIMPIEZA</v>
          </cell>
          <cell r="D638">
            <v>0</v>
          </cell>
          <cell r="E638">
            <v>6866.74</v>
          </cell>
          <cell r="F638">
            <v>0</v>
          </cell>
          <cell r="G638">
            <v>6866.74</v>
          </cell>
        </row>
        <row r="639">
          <cell r="B639" t="str">
            <v>5.1.3.99.05.00.</v>
          </cell>
          <cell r="C639" t="str">
            <v>UTILES Y MATERIALES DE LIMPIEZA</v>
          </cell>
          <cell r="D639">
            <v>0</v>
          </cell>
          <cell r="E639">
            <v>6866.74</v>
          </cell>
          <cell r="F639">
            <v>0</v>
          </cell>
          <cell r="G639">
            <v>6866.74</v>
          </cell>
        </row>
        <row r="640">
          <cell r="B640" t="str">
            <v>5.1.3.99.05.00.0.</v>
          </cell>
          <cell r="C640" t="str">
            <v>UTILES Y MATERIALES DE LIMPIEZA</v>
          </cell>
          <cell r="D640">
            <v>0</v>
          </cell>
          <cell r="E640">
            <v>6866.74</v>
          </cell>
          <cell r="F640">
            <v>0</v>
          </cell>
          <cell r="G640">
            <v>6866.74</v>
          </cell>
        </row>
        <row r="641">
          <cell r="B641" t="str">
            <v>5.1.3.99.05.00.0.99999</v>
          </cell>
          <cell r="C641" t="str">
            <v>UTILES Y MATERIALES DE LIMPIEZA</v>
          </cell>
          <cell r="D641">
            <v>0</v>
          </cell>
          <cell r="E641">
            <v>6866.74</v>
          </cell>
          <cell r="F641">
            <v>0</v>
          </cell>
          <cell r="G641">
            <v>6866.74</v>
          </cell>
        </row>
        <row r="642">
          <cell r="B642" t="str">
            <v>5.1.4.</v>
          </cell>
          <cell r="C642" t="str">
            <v>CONSUMO DE BIENES DISTINTOS DE INVENTARIOS</v>
          </cell>
          <cell r="D642">
            <v>0</v>
          </cell>
          <cell r="E642">
            <v>45895968.899999999</v>
          </cell>
          <cell r="F642">
            <v>0</v>
          </cell>
          <cell r="G642">
            <v>45895968.899999999</v>
          </cell>
        </row>
        <row r="643">
          <cell r="B643" t="str">
            <v>5.1.4.01.</v>
          </cell>
          <cell r="C643" t="str">
            <v>CONSUMO DE BIENES NO CONCESIONADOS</v>
          </cell>
          <cell r="D643">
            <v>0</v>
          </cell>
          <cell r="E643">
            <v>45895968.899999999</v>
          </cell>
          <cell r="F643">
            <v>0</v>
          </cell>
          <cell r="G643">
            <v>45895968.899999999</v>
          </cell>
        </row>
        <row r="644">
          <cell r="B644" t="str">
            <v>5.1.4.01.01.</v>
          </cell>
          <cell r="C644" t="str">
            <v>DEPRECIACIONES DE PROPIEDADES, PLANTA Y EQUIPOS EXPL</v>
          </cell>
          <cell r="D644">
            <v>0</v>
          </cell>
          <cell r="E644">
            <v>34278666.509999998</v>
          </cell>
          <cell r="F644">
            <v>0</v>
          </cell>
          <cell r="G644">
            <v>34278666.509999998</v>
          </cell>
        </row>
        <row r="645">
          <cell r="B645" t="str">
            <v>5.1.4.01.01.02.</v>
          </cell>
          <cell r="C645" t="str">
            <v>DEPRECIACIONES DE EDIFICIOS</v>
          </cell>
          <cell r="D645">
            <v>0</v>
          </cell>
          <cell r="E645">
            <v>13590051.9</v>
          </cell>
          <cell r="F645">
            <v>0</v>
          </cell>
          <cell r="G645">
            <v>13590051.9</v>
          </cell>
        </row>
        <row r="646">
          <cell r="B646" t="str">
            <v>5.1.4.01.01.02.0.</v>
          </cell>
          <cell r="C646" t="str">
            <v>DEPRECIACIONES DE EDIFICIOS</v>
          </cell>
          <cell r="D646">
            <v>0</v>
          </cell>
          <cell r="E646">
            <v>13590051.9</v>
          </cell>
          <cell r="F646">
            <v>0</v>
          </cell>
          <cell r="G646">
            <v>13590051.9</v>
          </cell>
        </row>
        <row r="647">
          <cell r="B647" t="str">
            <v>5.1.4.01.01.02.0.99999</v>
          </cell>
          <cell r="C647" t="str">
            <v>DEPRECIACIONES DE EDIFICIOS</v>
          </cell>
          <cell r="D647">
            <v>0</v>
          </cell>
          <cell r="E647">
            <v>13590051.9</v>
          </cell>
          <cell r="F647">
            <v>0</v>
          </cell>
          <cell r="G647">
            <v>13590051.9</v>
          </cell>
        </row>
        <row r="648">
          <cell r="B648" t="str">
            <v>5.1.4.01.01.03.</v>
          </cell>
          <cell r="C648" t="str">
            <v>DEPRECIACIONES DE MAQUINARIA Y EQUIPO PARA LA PROD</v>
          </cell>
          <cell r="D648">
            <v>0</v>
          </cell>
          <cell r="E648">
            <v>716929.69</v>
          </cell>
          <cell r="F648">
            <v>0</v>
          </cell>
          <cell r="G648">
            <v>716929.69</v>
          </cell>
        </row>
        <row r="649">
          <cell r="B649" t="str">
            <v>5.1.4.01.01.03.0.</v>
          </cell>
          <cell r="C649" t="str">
            <v>DEPRECIACIONES DE MAQUINARIA Y EQUIPO PARA LA PR</v>
          </cell>
          <cell r="D649">
            <v>0</v>
          </cell>
          <cell r="E649">
            <v>716929.69</v>
          </cell>
          <cell r="F649">
            <v>0</v>
          </cell>
          <cell r="G649">
            <v>716929.69</v>
          </cell>
        </row>
        <row r="650">
          <cell r="B650" t="str">
            <v>5.1.4.01.01.03.0.99999</v>
          </cell>
          <cell r="C650" t="str">
            <v>DEPRECIACIONES DE MAQUINARIA Y EQUIPO PARA LA</v>
          </cell>
          <cell r="D650">
            <v>0</v>
          </cell>
          <cell r="E650">
            <v>716929.69</v>
          </cell>
          <cell r="F650">
            <v>0</v>
          </cell>
          <cell r="G650">
            <v>716929.69</v>
          </cell>
        </row>
        <row r="651">
          <cell r="B651" t="str">
            <v>5.1.4.01.01.04.</v>
          </cell>
          <cell r="C651" t="str">
            <v>DEPRECIACIONES DE EQUIPOS DE TRANSPORTE, TRACCION</v>
          </cell>
          <cell r="D651">
            <v>0</v>
          </cell>
          <cell r="E651">
            <v>3544170.4</v>
          </cell>
          <cell r="F651">
            <v>0</v>
          </cell>
          <cell r="G651">
            <v>3544170.4</v>
          </cell>
        </row>
        <row r="652">
          <cell r="B652" t="str">
            <v>5.1.4.01.01.04.0.</v>
          </cell>
          <cell r="C652" t="str">
            <v>DEPRECIACIONES DE EQUIPOS DE TRANSPORTE, TRACCIO</v>
          </cell>
          <cell r="D652">
            <v>0</v>
          </cell>
          <cell r="E652">
            <v>3544170.4</v>
          </cell>
          <cell r="F652">
            <v>0</v>
          </cell>
          <cell r="G652">
            <v>3544170.4</v>
          </cell>
        </row>
        <row r="653">
          <cell r="B653" t="str">
            <v>5.1.4.01.01.04.0.99999</v>
          </cell>
          <cell r="C653" t="str">
            <v>DEPRECIACIONES DE EQUIPOS DE TRANSPORTE, TRACC</v>
          </cell>
          <cell r="D653">
            <v>0</v>
          </cell>
          <cell r="E653">
            <v>3544170.4</v>
          </cell>
          <cell r="F653">
            <v>0</v>
          </cell>
          <cell r="G653">
            <v>3544170.4</v>
          </cell>
        </row>
        <row r="654">
          <cell r="B654" t="str">
            <v>5.1.4.01.01.05.</v>
          </cell>
          <cell r="C654" t="str">
            <v>DEPRECIACIONES DE EQUIPOS DE COMUNICACION</v>
          </cell>
          <cell r="D654">
            <v>0</v>
          </cell>
          <cell r="E654">
            <v>1085063.74</v>
          </cell>
          <cell r="F654">
            <v>0</v>
          </cell>
          <cell r="G654">
            <v>1085063.74</v>
          </cell>
        </row>
        <row r="655">
          <cell r="B655" t="str">
            <v>5.1.4.01.01.05.0.</v>
          </cell>
          <cell r="C655" t="str">
            <v>DEPRECIACIONES DE EQUIPOS DE COMUNICACION</v>
          </cell>
          <cell r="D655">
            <v>0</v>
          </cell>
          <cell r="E655">
            <v>1085063.74</v>
          </cell>
          <cell r="F655">
            <v>0</v>
          </cell>
          <cell r="G655">
            <v>1085063.74</v>
          </cell>
        </row>
        <row r="656">
          <cell r="B656" t="str">
            <v>5.1.4.01.01.05.0.99999</v>
          </cell>
          <cell r="C656" t="str">
            <v>DEPRECIACIONES DE EQUIPOS DE COMUNICACION</v>
          </cell>
          <cell r="D656">
            <v>0</v>
          </cell>
          <cell r="E656">
            <v>1085063.74</v>
          </cell>
          <cell r="F656">
            <v>0</v>
          </cell>
          <cell r="G656">
            <v>1085063.74</v>
          </cell>
        </row>
        <row r="657">
          <cell r="B657" t="str">
            <v>5.1.4.01.01.06.</v>
          </cell>
          <cell r="C657" t="str">
            <v>DEPRECIACIONES DE EQUIPOS Y MOBILIARIO DE OFICINA</v>
          </cell>
          <cell r="D657">
            <v>0</v>
          </cell>
          <cell r="E657">
            <v>3531653.17</v>
          </cell>
          <cell r="F657">
            <v>0</v>
          </cell>
          <cell r="G657">
            <v>3531653.17</v>
          </cell>
        </row>
        <row r="658">
          <cell r="B658" t="str">
            <v>5.1.4.01.01.06.0.</v>
          </cell>
          <cell r="C658" t="str">
            <v>DEPRECIACIONES DE EQUIPOS Y MOBILIARIO DE OFICIN</v>
          </cell>
          <cell r="D658">
            <v>0</v>
          </cell>
          <cell r="E658">
            <v>3531653.17</v>
          </cell>
          <cell r="F658">
            <v>0</v>
          </cell>
          <cell r="G658">
            <v>3531653.17</v>
          </cell>
        </row>
        <row r="659">
          <cell r="B659" t="str">
            <v>5.1.4.01.01.06.0.99999</v>
          </cell>
          <cell r="C659" t="str">
            <v>DEPRECIACIONES DE EQUIPOS Y MOBILIARIO DE OFIC</v>
          </cell>
          <cell r="D659">
            <v>0</v>
          </cell>
          <cell r="E659">
            <v>3531653.17</v>
          </cell>
          <cell r="F659">
            <v>0</v>
          </cell>
          <cell r="G659">
            <v>3531653.17</v>
          </cell>
        </row>
        <row r="660">
          <cell r="B660" t="str">
            <v>5.1.4.01.01.07.</v>
          </cell>
          <cell r="C660" t="str">
            <v>DEPRECIACIONES DE EQUIPOS PARA COMPUTACION</v>
          </cell>
          <cell r="D660">
            <v>0</v>
          </cell>
          <cell r="E660">
            <v>11558767.880000001</v>
          </cell>
          <cell r="F660">
            <v>0</v>
          </cell>
          <cell r="G660">
            <v>11558767.880000001</v>
          </cell>
        </row>
        <row r="661">
          <cell r="B661" t="str">
            <v>5.1.4.01.01.07.0.</v>
          </cell>
          <cell r="C661" t="str">
            <v>DEPRECIACIONES DE EQUIPOS PARA COMPUTACION</v>
          </cell>
          <cell r="D661">
            <v>0</v>
          </cell>
          <cell r="E661">
            <v>11558767.880000001</v>
          </cell>
          <cell r="F661">
            <v>0</v>
          </cell>
          <cell r="G661">
            <v>11558767.880000001</v>
          </cell>
        </row>
        <row r="662">
          <cell r="B662" t="str">
            <v>5.1.4.01.01.07.0.99999</v>
          </cell>
          <cell r="C662" t="str">
            <v>DEPRECIACIONES DE EQUIPOS PARA COMPUTACION</v>
          </cell>
          <cell r="D662">
            <v>0</v>
          </cell>
          <cell r="E662">
            <v>11558767.880000001</v>
          </cell>
          <cell r="F662">
            <v>0</v>
          </cell>
          <cell r="G662">
            <v>11558767.880000001</v>
          </cell>
        </row>
        <row r="663">
          <cell r="B663" t="str">
            <v>5.1.4.01.01.08.</v>
          </cell>
          <cell r="C663" t="str">
            <v>DEPRECIACIONES DE EQUIPOS SANITARIOS, DE LABORATOR</v>
          </cell>
          <cell r="D663">
            <v>0</v>
          </cell>
          <cell r="E663">
            <v>6648.75</v>
          </cell>
          <cell r="F663">
            <v>0</v>
          </cell>
          <cell r="G663">
            <v>6648.75</v>
          </cell>
        </row>
        <row r="664">
          <cell r="B664" t="str">
            <v>5.1.4.01.01.08.0.</v>
          </cell>
          <cell r="C664" t="str">
            <v>DEPRECIACIONES DE EQUIPOS SANITARIOS, DE LABORAT</v>
          </cell>
          <cell r="D664">
            <v>0</v>
          </cell>
          <cell r="E664">
            <v>6648.75</v>
          </cell>
          <cell r="F664">
            <v>0</v>
          </cell>
          <cell r="G664">
            <v>6648.75</v>
          </cell>
        </row>
        <row r="665">
          <cell r="B665" t="str">
            <v>5.1.4.01.01.08.0.99999</v>
          </cell>
          <cell r="C665" t="str">
            <v>DEPRECIACIONES DE EQUIPOS SANITARIOS, DE LABOR</v>
          </cell>
          <cell r="D665">
            <v>0</v>
          </cell>
          <cell r="E665">
            <v>6648.75</v>
          </cell>
          <cell r="F665">
            <v>0</v>
          </cell>
          <cell r="G665">
            <v>6648.75</v>
          </cell>
        </row>
        <row r="666">
          <cell r="B666" t="str">
            <v>5.1.4.01.01.09.</v>
          </cell>
          <cell r="C666" t="str">
            <v>DEPRECIACIONES DE EQUIPOS Y MOBIL.EDUCACIONAL,DEPO</v>
          </cell>
          <cell r="D666">
            <v>0</v>
          </cell>
          <cell r="E666">
            <v>153835.59</v>
          </cell>
          <cell r="F666">
            <v>0</v>
          </cell>
          <cell r="G666">
            <v>153835.59</v>
          </cell>
        </row>
        <row r="667">
          <cell r="B667" t="str">
            <v>5.1.4.01.01.09.0.</v>
          </cell>
          <cell r="C667" t="str">
            <v>DEPRECIACIONES DE EQUIPOS Y MOBIL.EDUCACIONAL,DE</v>
          </cell>
          <cell r="D667">
            <v>0</v>
          </cell>
          <cell r="E667">
            <v>153835.59</v>
          </cell>
          <cell r="F667">
            <v>0</v>
          </cell>
          <cell r="G667">
            <v>153835.59</v>
          </cell>
        </row>
        <row r="668">
          <cell r="B668" t="str">
            <v>5.1.4.01.01.09.0.99999</v>
          </cell>
          <cell r="C668" t="str">
            <v>DEPRECIACIONES DE EQUIPOS Y MOBIL.EDUCACIONAL,</v>
          </cell>
          <cell r="D668">
            <v>0</v>
          </cell>
          <cell r="E668">
            <v>153835.59</v>
          </cell>
          <cell r="F668">
            <v>0</v>
          </cell>
          <cell r="G668">
            <v>153835.59</v>
          </cell>
        </row>
        <row r="669">
          <cell r="B669" t="str">
            <v>5.1.4.01.01.10.</v>
          </cell>
          <cell r="C669" t="str">
            <v>DEPRECIACIONES DE EQUIPOS DE SEGURIDAD, ORDEN, VIGILANCIA Y CONTROL PÚBLICO</v>
          </cell>
          <cell r="D669">
            <v>0</v>
          </cell>
          <cell r="E669">
            <v>57409.65</v>
          </cell>
          <cell r="F669">
            <v>0</v>
          </cell>
          <cell r="G669">
            <v>57409.65</v>
          </cell>
        </row>
        <row r="670">
          <cell r="B670" t="str">
            <v>5.1.4.01.01.10.0.</v>
          </cell>
          <cell r="C670" t="str">
            <v>DEPRECIACIONES DE EQUIPOS DE SEGURIDAD, ORDEN, VIGILANCIA Y CONTROL PÚBLICO</v>
          </cell>
          <cell r="D670">
            <v>0</v>
          </cell>
          <cell r="E670">
            <v>57409.65</v>
          </cell>
          <cell r="F670">
            <v>0</v>
          </cell>
          <cell r="G670">
            <v>57409.65</v>
          </cell>
        </row>
        <row r="671">
          <cell r="B671" t="str">
            <v>5.1.4.01.01.10.0.99999</v>
          </cell>
          <cell r="C671" t="str">
            <v>DEPRECIACIONES DE EQUIPOS DE SEGURIDAD, ORDEN, VIGILANCIA Y CONTROL PÚBLICO</v>
          </cell>
          <cell r="D671">
            <v>0</v>
          </cell>
          <cell r="E671">
            <v>57409.65</v>
          </cell>
          <cell r="F671">
            <v>0</v>
          </cell>
          <cell r="G671">
            <v>57409.65</v>
          </cell>
        </row>
        <row r="672">
          <cell r="B672" t="str">
            <v>5.1.4.01.01.99.</v>
          </cell>
          <cell r="C672" t="str">
            <v>DEPRECIACIONES DE MAQUINARIAS, EQUIPOS Y MOBILIARIOS DIVERSOS</v>
          </cell>
          <cell r="D672">
            <v>0</v>
          </cell>
          <cell r="E672">
            <v>34135.74</v>
          </cell>
          <cell r="F672">
            <v>0</v>
          </cell>
          <cell r="G672">
            <v>34135.74</v>
          </cell>
        </row>
        <row r="673">
          <cell r="B673" t="str">
            <v>5.1.4.01.01.99.0.</v>
          </cell>
          <cell r="C673" t="str">
            <v>DEPRECIACIONES DE MAQUINARIAS, EQUIPOS Y MOBILIARIOS DIVERSOS</v>
          </cell>
          <cell r="D673">
            <v>0</v>
          </cell>
          <cell r="E673">
            <v>34135.74</v>
          </cell>
          <cell r="F673">
            <v>0</v>
          </cell>
          <cell r="G673">
            <v>34135.74</v>
          </cell>
        </row>
        <row r="674">
          <cell r="B674" t="str">
            <v>5.1.4.01.01.99.0.99999</v>
          </cell>
          <cell r="C674" t="str">
            <v>DEPRECIACIONES DE MAQUINARIAS, EQUIPOS Y MOBILIARIOS DIVERSOS</v>
          </cell>
          <cell r="D674">
            <v>0</v>
          </cell>
          <cell r="E674">
            <v>34135.74</v>
          </cell>
          <cell r="F674">
            <v>0</v>
          </cell>
          <cell r="G674">
            <v>34135.74</v>
          </cell>
        </row>
        <row r="675">
          <cell r="B675" t="str">
            <v>5.1.4.01.08.</v>
          </cell>
          <cell r="C675" t="str">
            <v>AMORTIZACIONES DE BIENES INTANGIBLES NO CONCESIONADO</v>
          </cell>
          <cell r="D675">
            <v>0</v>
          </cell>
          <cell r="E675">
            <v>11617302.390000001</v>
          </cell>
          <cell r="F675">
            <v>0</v>
          </cell>
          <cell r="G675">
            <v>11617302.390000001</v>
          </cell>
        </row>
        <row r="676">
          <cell r="B676" t="str">
            <v>5.1.4.01.08.03.</v>
          </cell>
          <cell r="C676" t="str">
            <v>AMORTIZACIONES DE SOFTWARE Y PROGRAMAS</v>
          </cell>
          <cell r="D676">
            <v>0</v>
          </cell>
          <cell r="E676">
            <v>6115027.6500000004</v>
          </cell>
          <cell r="F676">
            <v>0</v>
          </cell>
          <cell r="G676">
            <v>6115027.6500000004</v>
          </cell>
        </row>
        <row r="677">
          <cell r="B677" t="str">
            <v>5.1.4.01.08.03.0.</v>
          </cell>
          <cell r="C677" t="str">
            <v>AMORTIZACIONES DE SOFTWARE Y PROGRAMAS</v>
          </cell>
          <cell r="D677">
            <v>0</v>
          </cell>
          <cell r="E677">
            <v>6115027.6500000004</v>
          </cell>
          <cell r="F677">
            <v>0</v>
          </cell>
          <cell r="G677">
            <v>6115027.6500000004</v>
          </cell>
        </row>
        <row r="678">
          <cell r="B678" t="str">
            <v>5.1.4.01.08.03.0.99999</v>
          </cell>
          <cell r="C678" t="str">
            <v>AMORTIZACIONES DE SOFTWARE Y PROGRAMAS</v>
          </cell>
          <cell r="D678">
            <v>0</v>
          </cell>
          <cell r="E678">
            <v>6115027.6500000004</v>
          </cell>
          <cell r="F678">
            <v>0</v>
          </cell>
          <cell r="G678">
            <v>6115027.6500000004</v>
          </cell>
        </row>
        <row r="679">
          <cell r="B679" t="str">
            <v>5.1.4.01.08.99.</v>
          </cell>
          <cell r="C679" t="str">
            <v>AMORTIZACIONES DE OTROS BIENES INTANGIBLES</v>
          </cell>
          <cell r="D679">
            <v>0</v>
          </cell>
          <cell r="E679">
            <v>5502274.7400000002</v>
          </cell>
          <cell r="F679">
            <v>0</v>
          </cell>
          <cell r="G679">
            <v>5502274.7400000002</v>
          </cell>
        </row>
        <row r="680">
          <cell r="B680" t="str">
            <v>5.1.4.01.08.99.0.</v>
          </cell>
          <cell r="C680" t="str">
            <v>AMORTIZACIONES DE OTROS BIENES INTANGIBLES</v>
          </cell>
          <cell r="D680">
            <v>0</v>
          </cell>
          <cell r="E680">
            <v>5502274.7400000002</v>
          </cell>
          <cell r="F680">
            <v>0</v>
          </cell>
          <cell r="G680">
            <v>5502274.7400000002</v>
          </cell>
        </row>
        <row r="681">
          <cell r="B681" t="str">
            <v>5.1.4.01.08.99.0.99999</v>
          </cell>
          <cell r="C681" t="str">
            <v>AMORTIZACIONES DE OTROS BIENES INTANGIBLES</v>
          </cell>
          <cell r="D681">
            <v>0</v>
          </cell>
          <cell r="E681">
            <v>5502274.7400000002</v>
          </cell>
          <cell r="F681">
            <v>0</v>
          </cell>
          <cell r="G681">
            <v>5502274.7400000002</v>
          </cell>
        </row>
        <row r="682">
          <cell r="B682" t="str">
            <v>5.2.</v>
          </cell>
          <cell r="C682" t="str">
            <v>GASTOS FINANCIEROS</v>
          </cell>
          <cell r="D682">
            <v>0</v>
          </cell>
          <cell r="E682">
            <v>2327335</v>
          </cell>
          <cell r="F682">
            <v>0</v>
          </cell>
          <cell r="G682">
            <v>2327335</v>
          </cell>
        </row>
        <row r="683">
          <cell r="B683" t="str">
            <v>5.2.9.</v>
          </cell>
          <cell r="C683" t="str">
            <v>OTROS GASTOS FINANCIEROS</v>
          </cell>
          <cell r="D683">
            <v>0</v>
          </cell>
          <cell r="E683">
            <v>2327335</v>
          </cell>
          <cell r="F683">
            <v>0</v>
          </cell>
          <cell r="G683">
            <v>2327335</v>
          </cell>
        </row>
        <row r="684">
          <cell r="B684" t="str">
            <v>5.2.9.02.</v>
          </cell>
          <cell r="C684" t="str">
            <v>INTERESES POR DEUDAS SOCIALES Y FISCALES</v>
          </cell>
          <cell r="D684">
            <v>0</v>
          </cell>
          <cell r="E684">
            <v>2327335</v>
          </cell>
          <cell r="F684">
            <v>0</v>
          </cell>
          <cell r="G684">
            <v>2327335</v>
          </cell>
        </row>
        <row r="685">
          <cell r="B685" t="str">
            <v>5.2.9.02.01.</v>
          </cell>
          <cell r="C685" t="str">
            <v>INTERESES POR BENEFICIOS A LOS EMPLEADOS A PAGAR</v>
          </cell>
          <cell r="D685">
            <v>0</v>
          </cell>
          <cell r="E685">
            <v>2327335</v>
          </cell>
          <cell r="F685">
            <v>0</v>
          </cell>
          <cell r="G685">
            <v>2327335</v>
          </cell>
        </row>
        <row r="686">
          <cell r="B686" t="str">
            <v>5.2.9.02.01.04.</v>
          </cell>
          <cell r="C686" t="str">
            <v>INTERESES POR CONTRIBUCIONES PATRONALES AL DESARROLLO DE LA SEGURIDAD SOCIAL A PAGAR</v>
          </cell>
          <cell r="D686">
            <v>0</v>
          </cell>
          <cell r="E686">
            <v>1553073</v>
          </cell>
          <cell r="F686">
            <v>0</v>
          </cell>
          <cell r="G686">
            <v>1553073</v>
          </cell>
        </row>
        <row r="687">
          <cell r="B687" t="str">
            <v>5.2.9.02.01.04.0.</v>
          </cell>
          <cell r="C687" t="str">
            <v>INTERESES POR CONTRIBUCIONES PATRONALES AL DESARROLLO DE LA SEGURIDAD SOCIAL A PAGAR</v>
          </cell>
          <cell r="D687">
            <v>0</v>
          </cell>
          <cell r="E687">
            <v>1553073</v>
          </cell>
          <cell r="F687">
            <v>0</v>
          </cell>
          <cell r="G687">
            <v>1553073</v>
          </cell>
        </row>
        <row r="688">
          <cell r="B688" t="str">
            <v>5.2.9.02.01.04.0.99999</v>
          </cell>
          <cell r="C688" t="str">
            <v>INTERESES POR CONTRIBUCIONES PATRONALES AL DESARROLLO DE LA SEGURIDAD SOCIAL A PAGAR</v>
          </cell>
          <cell r="D688">
            <v>0</v>
          </cell>
          <cell r="E688">
            <v>1553073</v>
          </cell>
          <cell r="F688">
            <v>0</v>
          </cell>
          <cell r="G688">
            <v>1553073</v>
          </cell>
        </row>
        <row r="689">
          <cell r="B689" t="str">
            <v>5.2.9.02.01.05.</v>
          </cell>
          <cell r="C689" t="str">
            <v>INTERESES POR CONTRIBUCIONES PATRONALES A FONDOS DE PENSIONES Y A OTROS FONDOS DE CAPITALIZACIÓN A PAGAR</v>
          </cell>
          <cell r="D689">
            <v>0</v>
          </cell>
          <cell r="E689">
            <v>258546</v>
          </cell>
          <cell r="F689">
            <v>0</v>
          </cell>
          <cell r="G689">
            <v>258546</v>
          </cell>
        </row>
        <row r="690">
          <cell r="B690" t="str">
            <v>5.2.9.02.01.05.0.</v>
          </cell>
          <cell r="C690" t="str">
            <v>INTERESES POR CONTRIBUCIONES PATRONALES A FONDOS DE PENSIONES Y A OTROS FONDOS DE CAPITALIZACIÓN A PAGAR</v>
          </cell>
          <cell r="D690">
            <v>0</v>
          </cell>
          <cell r="E690">
            <v>258546</v>
          </cell>
          <cell r="F690">
            <v>0</v>
          </cell>
          <cell r="G690">
            <v>258546</v>
          </cell>
        </row>
        <row r="691">
          <cell r="B691" t="str">
            <v>5.2.9.02.01.05.0.99999</v>
          </cell>
          <cell r="C691" t="str">
            <v>INTERESES POR CONTRIBUCIONES PATRONALES A FONDOS DE PENSIONES Y A OTROS FONDOS DE CAPITALIZACIÓN A PAGAR</v>
          </cell>
          <cell r="D691">
            <v>0</v>
          </cell>
          <cell r="E691">
            <v>258546</v>
          </cell>
          <cell r="F691">
            <v>0</v>
          </cell>
          <cell r="G691">
            <v>258546</v>
          </cell>
        </row>
        <row r="692">
          <cell r="B692" t="str">
            <v>5.2.9.02.01.06.</v>
          </cell>
          <cell r="C692" t="str">
            <v>INTERESES POR RETENCIONES AL PERSONAL A PAGAR</v>
          </cell>
          <cell r="D692">
            <v>0</v>
          </cell>
          <cell r="E692">
            <v>515716</v>
          </cell>
          <cell r="F692">
            <v>0</v>
          </cell>
          <cell r="G692">
            <v>515716</v>
          </cell>
        </row>
        <row r="693">
          <cell r="B693" t="str">
            <v>5.2.9.02.01.06.0.</v>
          </cell>
          <cell r="C693" t="str">
            <v>INTERESES POR RETENCIONES AL PERSONAL A PAGAR</v>
          </cell>
          <cell r="D693">
            <v>0</v>
          </cell>
          <cell r="E693">
            <v>515716</v>
          </cell>
          <cell r="F693">
            <v>0</v>
          </cell>
          <cell r="G693">
            <v>515716</v>
          </cell>
        </row>
        <row r="694">
          <cell r="B694" t="str">
            <v>5.2.9.02.01.06.0.99999</v>
          </cell>
          <cell r="C694" t="str">
            <v>INTERESES POR RETENCIONES AL PERSONAL A PAGAR</v>
          </cell>
          <cell r="D694">
            <v>0</v>
          </cell>
          <cell r="E694">
            <v>515716</v>
          </cell>
          <cell r="F694">
            <v>0</v>
          </cell>
          <cell r="G694">
            <v>515716</v>
          </cell>
        </row>
        <row r="695">
          <cell r="B695" t="str">
            <v>5.4.</v>
          </cell>
          <cell r="C695" t="str">
            <v>TRANSFERENCIAS</v>
          </cell>
          <cell r="D695">
            <v>0</v>
          </cell>
          <cell r="E695">
            <v>441831762.31</v>
          </cell>
          <cell r="F695">
            <v>14875864</v>
          </cell>
          <cell r="G695">
            <v>426955898.31</v>
          </cell>
        </row>
        <row r="696">
          <cell r="B696" t="str">
            <v>5.4.1.</v>
          </cell>
          <cell r="C696" t="str">
            <v>TRANSFERENCIAS CORRIENTES</v>
          </cell>
          <cell r="D696">
            <v>0</v>
          </cell>
          <cell r="E696">
            <v>441831762.31</v>
          </cell>
          <cell r="F696">
            <v>14875864</v>
          </cell>
          <cell r="G696">
            <v>426955898.31</v>
          </cell>
        </row>
        <row r="697">
          <cell r="B697" t="str">
            <v>5.4.1.01.</v>
          </cell>
          <cell r="C697" t="str">
            <v>TRANSFERENCIAS CORRIENTES AL SECTOR PRIVADO INTERNO</v>
          </cell>
          <cell r="D697">
            <v>0</v>
          </cell>
          <cell r="E697">
            <v>32794498</v>
          </cell>
          <cell r="F697">
            <v>0</v>
          </cell>
          <cell r="G697">
            <v>32794498</v>
          </cell>
        </row>
        <row r="698">
          <cell r="B698" t="str">
            <v>5.4.1.01.02.</v>
          </cell>
          <cell r="C698" t="str">
            <v>TRANSFERENCIAS CORRIENTES A ENTIDADES DEL SECTOR PRIVADO INTERNO</v>
          </cell>
          <cell r="D698">
            <v>0</v>
          </cell>
          <cell r="E698">
            <v>32794498</v>
          </cell>
          <cell r="F698">
            <v>0</v>
          </cell>
          <cell r="G698">
            <v>32794498</v>
          </cell>
        </row>
        <row r="699">
          <cell r="B699" t="str">
            <v>5.4.1.01.02.01.</v>
          </cell>
          <cell r="C699" t="str">
            <v>TRANSFERENCIAS CORRIENTES A ENTIDADES PRIVADAS SIN FINES DE LUCRO</v>
          </cell>
          <cell r="D699">
            <v>0</v>
          </cell>
          <cell r="E699">
            <v>32794498</v>
          </cell>
          <cell r="F699">
            <v>0</v>
          </cell>
          <cell r="G699">
            <v>32794498</v>
          </cell>
        </row>
        <row r="700">
          <cell r="B700" t="str">
            <v>5.4.1.01.02.01.2.</v>
          </cell>
          <cell r="C700" t="str">
            <v>TRANSFERENCIAS CORRIENTES A FUNDACIONES</v>
          </cell>
          <cell r="D700">
            <v>0</v>
          </cell>
          <cell r="E700">
            <v>32794498</v>
          </cell>
          <cell r="F700">
            <v>0</v>
          </cell>
          <cell r="G700">
            <v>32794498</v>
          </cell>
        </row>
        <row r="701">
          <cell r="B701" t="str">
            <v>5.4.1.01.02.01.2.99999</v>
          </cell>
          <cell r="C701" t="str">
            <v>FUNDACIONES</v>
          </cell>
          <cell r="D701">
            <v>0</v>
          </cell>
          <cell r="E701">
            <v>32794498</v>
          </cell>
          <cell r="F701">
            <v>0</v>
          </cell>
          <cell r="G701">
            <v>32794498</v>
          </cell>
        </row>
        <row r="702">
          <cell r="B702" t="str">
            <v>5.4.1.02.</v>
          </cell>
          <cell r="C702" t="str">
            <v>TRANSFERENCIAS CORRIENTES AL SECTOR PUBLICO INTERNO</v>
          </cell>
          <cell r="D702">
            <v>0</v>
          </cell>
          <cell r="E702">
            <v>399049488.31</v>
          </cell>
          <cell r="F702">
            <v>14875864</v>
          </cell>
          <cell r="G702">
            <v>384173624.31</v>
          </cell>
        </row>
        <row r="703">
          <cell r="B703" t="str">
            <v>5.4.1.02.01.</v>
          </cell>
          <cell r="C703" t="str">
            <v>TRANSFERENCIAS CORRIENTES AL GOBIERNO CENTRAL</v>
          </cell>
          <cell r="D703">
            <v>0</v>
          </cell>
          <cell r="E703">
            <v>78983104.010000005</v>
          </cell>
          <cell r="F703">
            <v>0</v>
          </cell>
          <cell r="G703">
            <v>78983104.010000005</v>
          </cell>
        </row>
        <row r="704">
          <cell r="B704" t="str">
            <v>5.4.1.02.01.06.</v>
          </cell>
          <cell r="C704" t="str">
            <v>TRANSFERENCIAS CORRIENTES AL GOBIERNO CENTRAL</v>
          </cell>
          <cell r="D704">
            <v>0</v>
          </cell>
          <cell r="E704">
            <v>5530161.1299999999</v>
          </cell>
          <cell r="F704">
            <v>0</v>
          </cell>
          <cell r="G704">
            <v>5530161.1299999999</v>
          </cell>
        </row>
        <row r="705">
          <cell r="B705" t="str">
            <v>5.4.1.02.01.06.0.</v>
          </cell>
          <cell r="C705" t="str">
            <v>TRANSFERENCIAS CORRIENTES AL GOBIERNO CENTRAL</v>
          </cell>
          <cell r="D705">
            <v>0</v>
          </cell>
          <cell r="E705">
            <v>5530161.1299999999</v>
          </cell>
          <cell r="F705">
            <v>0</v>
          </cell>
          <cell r="G705">
            <v>5530161.1299999999</v>
          </cell>
        </row>
        <row r="706">
          <cell r="B706" t="str">
            <v>5.4.1.02.01.06.0.11206</v>
          </cell>
          <cell r="C706" t="str">
            <v>MINISTERIO DE HACIENDA (MHD)</v>
          </cell>
          <cell r="D706">
            <v>0</v>
          </cell>
          <cell r="E706">
            <v>5530161.1299999999</v>
          </cell>
          <cell r="F706">
            <v>0</v>
          </cell>
          <cell r="G706">
            <v>5530161.1299999999</v>
          </cell>
        </row>
        <row r="707">
          <cell r="B707" t="str">
            <v>5.4.1.02.01.99.</v>
          </cell>
          <cell r="C707" t="str">
            <v>OTRAS TRANSFERENCIAS CORRIENTES AL GOBIERNO CENTRAL</v>
          </cell>
          <cell r="D707">
            <v>0</v>
          </cell>
          <cell r="E707">
            <v>73452942.879999995</v>
          </cell>
          <cell r="F707">
            <v>0</v>
          </cell>
          <cell r="G707">
            <v>73452942.879999995</v>
          </cell>
        </row>
        <row r="708">
          <cell r="B708" t="str">
            <v>5.4.1.02.01.99.0.</v>
          </cell>
          <cell r="C708" t="str">
            <v>OTRAS TRANSFERENCIAS CORRIENTES AL GOBIERNO CENTRAL</v>
          </cell>
          <cell r="D708">
            <v>0</v>
          </cell>
          <cell r="E708">
            <v>73452942.879999995</v>
          </cell>
          <cell r="F708">
            <v>0</v>
          </cell>
          <cell r="G708">
            <v>73452942.879999995</v>
          </cell>
        </row>
        <row r="709">
          <cell r="B709" t="str">
            <v>5.4.1.02.01.99.0.99999</v>
          </cell>
          <cell r="C709" t="str">
            <v>FID CONICIT 25-02/BCAC</v>
          </cell>
          <cell r="D709">
            <v>0</v>
          </cell>
          <cell r="E709">
            <v>73452942.879999995</v>
          </cell>
          <cell r="F709">
            <v>0</v>
          </cell>
          <cell r="G709">
            <v>73452942.879999995</v>
          </cell>
        </row>
        <row r="710">
          <cell r="B710" t="str">
            <v>5.4.1.02.02.</v>
          </cell>
          <cell r="C710" t="str">
            <v>TRANSFERENCIAS CORRIENTES A ORGANOS DESCONCENTRADOS</v>
          </cell>
          <cell r="D710">
            <v>0</v>
          </cell>
          <cell r="E710">
            <v>165908.29999999999</v>
          </cell>
          <cell r="F710">
            <v>0</v>
          </cell>
          <cell r="G710">
            <v>165908.29999999999</v>
          </cell>
        </row>
        <row r="711">
          <cell r="B711" t="str">
            <v>5.4.1.02.02.06.</v>
          </cell>
          <cell r="C711" t="str">
            <v>TRANSFERENCIAS CORRIENTES A ORGANOS DESCONCENTRADO</v>
          </cell>
          <cell r="D711">
            <v>0</v>
          </cell>
          <cell r="E711">
            <v>165908.29999999999</v>
          </cell>
          <cell r="F711">
            <v>0</v>
          </cell>
          <cell r="G711">
            <v>165908.29999999999</v>
          </cell>
        </row>
        <row r="712">
          <cell r="B712" t="str">
            <v>5.4.1.02.02.06.0.</v>
          </cell>
          <cell r="C712" t="str">
            <v>TRANSFERENCIAS CORRIENTES A ORGANOS DESCONCENTRA</v>
          </cell>
          <cell r="D712">
            <v>0</v>
          </cell>
          <cell r="E712">
            <v>165908.29999999999</v>
          </cell>
          <cell r="F712">
            <v>0</v>
          </cell>
          <cell r="G712">
            <v>165908.29999999999</v>
          </cell>
        </row>
        <row r="713">
          <cell r="B713" t="str">
            <v>5.4.1.02.02.06.0.12554</v>
          </cell>
          <cell r="C713" t="str">
            <v>COMISION NACIONAL DE PREVENCIÓN DE RIESGOS Y ATENCIÓN DE EMERGENCIAS (CNE)</v>
          </cell>
          <cell r="D713">
            <v>0</v>
          </cell>
          <cell r="E713">
            <v>165908.29999999999</v>
          </cell>
          <cell r="F713">
            <v>0</v>
          </cell>
          <cell r="G713">
            <v>165908.29999999999</v>
          </cell>
        </row>
        <row r="714">
          <cell r="B714" t="str">
            <v>5.4.1.02.03.</v>
          </cell>
          <cell r="C714" t="str">
            <v>TRANSFERENCIAS CORRIENTES A INSTITUCIONES DESCENTRALIZADAS NO EMPRESARIALES</v>
          </cell>
          <cell r="D714">
            <v>0</v>
          </cell>
          <cell r="E714">
            <v>319900476</v>
          </cell>
          <cell r="F714">
            <v>14875864</v>
          </cell>
          <cell r="G714">
            <v>305024612</v>
          </cell>
        </row>
        <row r="715">
          <cell r="B715" t="str">
            <v>5.4.1.02.03.06.</v>
          </cell>
          <cell r="C715" t="str">
            <v>TRANSFERENCIAS CORRIENTES A INSTITUCIONES DESCENTRALIZADAS NO EMPRESARIALES</v>
          </cell>
          <cell r="D715">
            <v>0</v>
          </cell>
          <cell r="E715">
            <v>319900476</v>
          </cell>
          <cell r="F715">
            <v>14875864</v>
          </cell>
          <cell r="G715">
            <v>305024612</v>
          </cell>
        </row>
        <row r="716">
          <cell r="B716" t="str">
            <v>5.4.1.02.03.06.0.</v>
          </cell>
          <cell r="C716" t="str">
            <v>TRANSFERENCIAS CORRIENTES A INSTITUCIONES DESCENTRALIZADAS NO EMPRESARIALES</v>
          </cell>
          <cell r="D716">
            <v>0</v>
          </cell>
          <cell r="E716">
            <v>319900476</v>
          </cell>
          <cell r="F716">
            <v>14875864</v>
          </cell>
          <cell r="G716">
            <v>305024612</v>
          </cell>
        </row>
        <row r="717">
          <cell r="B717" t="str">
            <v>5.4.1.02.03.06.0.14231</v>
          </cell>
          <cell r="C717" t="str">
            <v>INSTITUTO TECNOLOGICO DE COSTA RICA (ITCR)</v>
          </cell>
          <cell r="D717">
            <v>0</v>
          </cell>
          <cell r="E717">
            <v>151373468</v>
          </cell>
          <cell r="F717">
            <v>2052140</v>
          </cell>
          <cell r="G717">
            <v>149321328</v>
          </cell>
        </row>
        <row r="718">
          <cell r="B718" t="str">
            <v>5.4.1.02.03.06.0.14340</v>
          </cell>
          <cell r="C718" t="str">
            <v>UNIVERSIDAD DE COSTA RICA (UCR)</v>
          </cell>
          <cell r="D718">
            <v>0</v>
          </cell>
          <cell r="E718">
            <v>162306137</v>
          </cell>
          <cell r="F718">
            <v>12823724</v>
          </cell>
          <cell r="G718">
            <v>149482413</v>
          </cell>
        </row>
        <row r="719">
          <cell r="B719" t="str">
            <v>5.4.1.02.03.06.0.14342</v>
          </cell>
          <cell r="C719" t="str">
            <v>UNIVERSIDAD NACIONAL (UNA)</v>
          </cell>
          <cell r="D719">
            <v>0</v>
          </cell>
          <cell r="E719">
            <v>6220871</v>
          </cell>
          <cell r="F719">
            <v>0</v>
          </cell>
          <cell r="G719">
            <v>6220871</v>
          </cell>
        </row>
        <row r="720">
          <cell r="B720" t="str">
            <v>5.4.1.03.</v>
          </cell>
          <cell r="C720" t="str">
            <v>TRANSFERENCIAS CORRIENTES AL SECTOR EXTERNO</v>
          </cell>
          <cell r="D720">
            <v>0</v>
          </cell>
          <cell r="E720">
            <v>9987776</v>
          </cell>
          <cell r="F720">
            <v>0</v>
          </cell>
          <cell r="G720">
            <v>9987776</v>
          </cell>
        </row>
        <row r="721">
          <cell r="B721" t="str">
            <v>5.4.1.03.02.</v>
          </cell>
          <cell r="C721" t="str">
            <v>TRANSFERENCIAS CORRIENTES A ORGANISMOS INTERNACIONALES</v>
          </cell>
          <cell r="D721">
            <v>0</v>
          </cell>
          <cell r="E721">
            <v>9987776</v>
          </cell>
          <cell r="F721">
            <v>0</v>
          </cell>
          <cell r="G721">
            <v>9987776</v>
          </cell>
        </row>
        <row r="722">
          <cell r="B722" t="str">
            <v>5.4.1.03.02.06.</v>
          </cell>
          <cell r="C722" t="str">
            <v>TRANSFERENCIAS CORRIENTES A ORGANISMOS INTERNACIONALES</v>
          </cell>
          <cell r="D722">
            <v>0</v>
          </cell>
          <cell r="E722">
            <v>9987776</v>
          </cell>
          <cell r="F722">
            <v>0</v>
          </cell>
          <cell r="G722">
            <v>9987776</v>
          </cell>
        </row>
        <row r="723">
          <cell r="B723" t="str">
            <v>5.4.1.03.02.06.0.</v>
          </cell>
          <cell r="C723" t="str">
            <v>TRANSFERENCIAS CORRIENTES A ORGANISMOS INTERNACIONALES</v>
          </cell>
          <cell r="D723">
            <v>0</v>
          </cell>
          <cell r="E723">
            <v>9987776</v>
          </cell>
          <cell r="F723">
            <v>0</v>
          </cell>
          <cell r="G723">
            <v>9987776</v>
          </cell>
        </row>
        <row r="724">
          <cell r="B724" t="str">
            <v>5.4.1.03.02.06.0.11206</v>
          </cell>
          <cell r="C724" t="str">
            <v>MINISTERIO DE HACIENDA (MHD)</v>
          </cell>
          <cell r="D724">
            <v>0</v>
          </cell>
          <cell r="E724">
            <v>9800000</v>
          </cell>
          <cell r="F724">
            <v>0</v>
          </cell>
          <cell r="G724">
            <v>9800000</v>
          </cell>
        </row>
        <row r="725">
          <cell r="B725" t="str">
            <v>5.4.1.03.02.06.0.99999</v>
          </cell>
          <cell r="C725" t="str">
            <v>ASOCIACION INTERNCIENCIA</v>
          </cell>
          <cell r="D725">
            <v>0</v>
          </cell>
          <cell r="E725">
            <v>187776</v>
          </cell>
          <cell r="F725">
            <v>0</v>
          </cell>
          <cell r="G725">
            <v>187776</v>
          </cell>
        </row>
        <row r="726">
          <cell r="B726" t="str">
            <v>5.9.</v>
          </cell>
          <cell r="C726" t="str">
            <v>OTROS GASTOS</v>
          </cell>
          <cell r="D726">
            <v>0</v>
          </cell>
          <cell r="E726">
            <v>2543872.27</v>
          </cell>
          <cell r="F726">
            <v>18.670000000000002</v>
          </cell>
          <cell r="G726">
            <v>2543853.6</v>
          </cell>
        </row>
        <row r="727">
          <cell r="B727" t="str">
            <v>5.9.1.</v>
          </cell>
          <cell r="C727" t="str">
            <v>RESULTADOS NEGATIVOS POR TENENCIA Y POR EXPOSICION A LA</v>
          </cell>
          <cell r="D727">
            <v>0</v>
          </cell>
          <cell r="E727">
            <v>358443.92</v>
          </cell>
          <cell r="F727">
            <v>0</v>
          </cell>
          <cell r="G727">
            <v>358443.92</v>
          </cell>
        </row>
        <row r="728">
          <cell r="B728" t="str">
            <v>5.9.1.01.</v>
          </cell>
          <cell r="C728" t="str">
            <v>DIFERENCIAS DE CAMBIO NEGATIVAS POR ACTIVOS</v>
          </cell>
          <cell r="D728">
            <v>0</v>
          </cell>
          <cell r="E728">
            <v>358443.92</v>
          </cell>
          <cell r="F728">
            <v>0</v>
          </cell>
          <cell r="G728">
            <v>358443.92</v>
          </cell>
        </row>
        <row r="729">
          <cell r="B729" t="str">
            <v>5.9.1.01.01.</v>
          </cell>
          <cell r="C729" t="str">
            <v>DIFERENCIAS DE CAMBIO NEGATIVAS POR EFECTIVO</v>
          </cell>
          <cell r="D729">
            <v>0</v>
          </cell>
          <cell r="E729">
            <v>358443.92</v>
          </cell>
          <cell r="F729">
            <v>0</v>
          </cell>
          <cell r="G729">
            <v>358443.92</v>
          </cell>
        </row>
        <row r="730">
          <cell r="B730" t="str">
            <v>5.9.1.01.01.01.</v>
          </cell>
          <cell r="C730" t="str">
            <v>DIFERENCIAS DE CAMBIO NEGATIVAS POR EFECTIVO EN CAJA</v>
          </cell>
          <cell r="D730">
            <v>0</v>
          </cell>
          <cell r="E730">
            <v>358443.92</v>
          </cell>
          <cell r="F730">
            <v>0</v>
          </cell>
          <cell r="G730">
            <v>358443.92</v>
          </cell>
        </row>
        <row r="731">
          <cell r="B731" t="str">
            <v>5.9.1.01.01.01.2.</v>
          </cell>
          <cell r="C731" t="str">
            <v>DIFERENCIAS DE CAMBIO NEGATIVAS POR EFECTIVO EN CAJA EN EL PAIS</v>
          </cell>
          <cell r="D731">
            <v>0</v>
          </cell>
          <cell r="E731">
            <v>358443.92</v>
          </cell>
          <cell r="F731">
            <v>0</v>
          </cell>
          <cell r="G731">
            <v>358443.92</v>
          </cell>
        </row>
        <row r="732">
          <cell r="B732" t="str">
            <v>5.9.1.01.01.01.2.99999</v>
          </cell>
          <cell r="C732" t="str">
            <v>DIFERENCIAS DE CAMBIO NEGATIVAS POR EFECTIVO EN CAJA EN EL PAIS</v>
          </cell>
          <cell r="D732">
            <v>0</v>
          </cell>
          <cell r="E732">
            <v>358443.92</v>
          </cell>
          <cell r="F732">
            <v>0</v>
          </cell>
          <cell r="G732">
            <v>358443.92</v>
          </cell>
        </row>
        <row r="733">
          <cell r="B733" t="str">
            <v>5.9.9.</v>
          </cell>
          <cell r="C733" t="str">
            <v>OTROS GASTOS FINANCIEROS</v>
          </cell>
          <cell r="D733">
            <v>0</v>
          </cell>
          <cell r="E733">
            <v>2185428.35</v>
          </cell>
          <cell r="F733">
            <v>18.670000000000002</v>
          </cell>
          <cell r="G733">
            <v>2185409.6800000002</v>
          </cell>
        </row>
        <row r="734">
          <cell r="B734" t="str">
            <v>5.9.9.99.</v>
          </cell>
          <cell r="C734" t="str">
            <v>GASTOS CONFINDENCIALES, DESCUENTOS, MULTAS Y SANCIONES</v>
          </cell>
          <cell r="D734">
            <v>0</v>
          </cell>
          <cell r="E734">
            <v>2185428.35</v>
          </cell>
          <cell r="F734">
            <v>18.670000000000002</v>
          </cell>
          <cell r="G734">
            <v>2185409.6800000002</v>
          </cell>
        </row>
        <row r="735">
          <cell r="B735" t="str">
            <v>5.9.9.99.99.</v>
          </cell>
          <cell r="C735" t="str">
            <v>OTROS RESULTADOS NEGATIVOS</v>
          </cell>
          <cell r="D735">
            <v>0</v>
          </cell>
          <cell r="E735">
            <v>2185428.35</v>
          </cell>
          <cell r="F735">
            <v>18.670000000000002</v>
          </cell>
          <cell r="G735">
            <v>2185409.6800000002</v>
          </cell>
        </row>
        <row r="736">
          <cell r="B736" t="str">
            <v>5.9.9.99.99.00.</v>
          </cell>
          <cell r="C736" t="str">
            <v>OTROS RESULTADOS NEGATIVOS</v>
          </cell>
          <cell r="D736">
            <v>0</v>
          </cell>
          <cell r="E736">
            <v>2185428.35</v>
          </cell>
          <cell r="F736">
            <v>18.670000000000002</v>
          </cell>
          <cell r="G736">
            <v>2185409.6800000002</v>
          </cell>
        </row>
        <row r="737">
          <cell r="B737" t="str">
            <v>5.9.9.99.99.00.0.</v>
          </cell>
          <cell r="C737" t="str">
            <v>OTROS RESULTADOS NEGATIVOS</v>
          </cell>
          <cell r="D737">
            <v>0</v>
          </cell>
          <cell r="E737">
            <v>2185428.35</v>
          </cell>
          <cell r="F737">
            <v>18.670000000000002</v>
          </cell>
          <cell r="G737">
            <v>2185409.6800000002</v>
          </cell>
        </row>
        <row r="738">
          <cell r="B738" t="str">
            <v>5.9.9.99.99.00.0.99999</v>
          </cell>
          <cell r="C738" t="str">
            <v>OTROS RESULTADOS NEGATIVOS</v>
          </cell>
          <cell r="D738">
            <v>0</v>
          </cell>
          <cell r="E738">
            <v>2185428.35</v>
          </cell>
          <cell r="F738">
            <v>18.670000000000002</v>
          </cell>
          <cell r="G738">
            <v>2185409.6800000002</v>
          </cell>
        </row>
        <row r="739">
          <cell r="B739" t="str">
            <v>GRAN TOTAL</v>
          </cell>
          <cell r="D739">
            <v>0</v>
          </cell>
          <cell r="E739">
            <v>8279126500.6999998</v>
          </cell>
          <cell r="F739">
            <v>8279126500.6999998</v>
          </cell>
          <cell r="G739">
            <v>0</v>
          </cell>
        </row>
        <row r="740">
          <cell r="B740" t="str">
            <v>5.4.1.02.03.06.0.14342</v>
          </cell>
          <cell r="C740" t="str">
            <v>UNIVERSIDAD NACIONAL (UNA)</v>
          </cell>
          <cell r="D740">
            <v>0</v>
          </cell>
          <cell r="E740">
            <v>6220871</v>
          </cell>
          <cell r="F740">
            <v>0</v>
          </cell>
          <cell r="G740">
            <v>6220871</v>
          </cell>
        </row>
        <row r="741">
          <cell r="B741" t="str">
            <v>5.4.1.02.06.</v>
          </cell>
          <cell r="C741" t="str">
            <v>TRANSFERENCIAS CORRIENTES A INSTITUCIONES PÚBLICAS FINANCIERAS</v>
          </cell>
          <cell r="D741">
            <v>0</v>
          </cell>
          <cell r="E741">
            <v>65291504.780000001</v>
          </cell>
          <cell r="F741">
            <v>0</v>
          </cell>
          <cell r="G741">
            <v>65291504.780000001</v>
          </cell>
        </row>
        <row r="742">
          <cell r="B742" t="str">
            <v>5.4.1.02.06.99.</v>
          </cell>
          <cell r="C742" t="str">
            <v>OTRAS TRANSFERENCIAS CORRIENTES A INSTITUCIONES PÚBLICAS FINANCIERAS</v>
          </cell>
          <cell r="D742">
            <v>0</v>
          </cell>
          <cell r="E742">
            <v>65291504.780000001</v>
          </cell>
          <cell r="F742">
            <v>0</v>
          </cell>
          <cell r="G742">
            <v>65291504.780000001</v>
          </cell>
        </row>
        <row r="743">
          <cell r="B743" t="str">
            <v>5.4.1.02.06.99.0.</v>
          </cell>
          <cell r="C743" t="str">
            <v>OTRAS TRANSFERENCIAS CORRIENTES A INSTITUCIONES PÚBLICAS FINANCIERAS</v>
          </cell>
          <cell r="D743">
            <v>0</v>
          </cell>
          <cell r="E743">
            <v>65291504.780000001</v>
          </cell>
          <cell r="F743">
            <v>0</v>
          </cell>
          <cell r="G743">
            <v>65291504.780000001</v>
          </cell>
        </row>
        <row r="744">
          <cell r="B744" t="str">
            <v>5.4.1.02.06.99.0.21101</v>
          </cell>
          <cell r="C744" t="str">
            <v>FID CONICIT 25-02/BCAC</v>
          </cell>
          <cell r="D744">
            <v>0</v>
          </cell>
          <cell r="E744">
            <v>65291504.780000001</v>
          </cell>
          <cell r="F744">
            <v>0</v>
          </cell>
          <cell r="G744">
            <v>65291504.780000001</v>
          </cell>
        </row>
        <row r="745">
          <cell r="B745" t="str">
            <v>5.4.1.03.</v>
          </cell>
          <cell r="C745" t="str">
            <v>TRANSFERENCIAS CORRIENTES AL SECTOR EXTERNO</v>
          </cell>
          <cell r="D745">
            <v>0</v>
          </cell>
          <cell r="E745">
            <v>9985019</v>
          </cell>
          <cell r="F745">
            <v>0</v>
          </cell>
          <cell r="G745">
            <v>9985019</v>
          </cell>
        </row>
        <row r="746">
          <cell r="B746" t="str">
            <v>5.4.1.03.02.</v>
          </cell>
          <cell r="C746" t="str">
            <v>TRANSFERENCIAS CORRIENTES A ORGANISMOS INTERNACIONALES</v>
          </cell>
          <cell r="D746">
            <v>0</v>
          </cell>
          <cell r="E746">
            <v>9985019</v>
          </cell>
          <cell r="F746">
            <v>0</v>
          </cell>
          <cell r="G746">
            <v>9985019</v>
          </cell>
        </row>
        <row r="747">
          <cell r="B747" t="str">
            <v>5.4.1.03.02.06.</v>
          </cell>
          <cell r="C747" t="str">
            <v>TRANSFERENCIAS CORRIENTES A ORGANISMOS INTERNACIONALES</v>
          </cell>
          <cell r="D747">
            <v>0</v>
          </cell>
          <cell r="E747">
            <v>9985019</v>
          </cell>
          <cell r="F747">
            <v>0</v>
          </cell>
          <cell r="G747">
            <v>9985019</v>
          </cell>
        </row>
        <row r="748">
          <cell r="B748" t="str">
            <v>5.4.1.03.02.06.0.</v>
          </cell>
          <cell r="C748" t="str">
            <v>TRANSFERENCIAS CORRIENTES A ORGANISMOS INTERNACIONALES</v>
          </cell>
          <cell r="D748">
            <v>0</v>
          </cell>
          <cell r="E748">
            <v>9985019</v>
          </cell>
          <cell r="F748">
            <v>0</v>
          </cell>
          <cell r="G748">
            <v>9985019</v>
          </cell>
        </row>
        <row r="749">
          <cell r="B749" t="str">
            <v>5.4.1.03.02.06.0.11206</v>
          </cell>
          <cell r="C749" t="str">
            <v>MINISTERIO DE HACIENDA (MHD)</v>
          </cell>
          <cell r="D749">
            <v>0</v>
          </cell>
          <cell r="E749">
            <v>9800000</v>
          </cell>
          <cell r="F749">
            <v>0</v>
          </cell>
          <cell r="G749">
            <v>9800000</v>
          </cell>
        </row>
        <row r="750">
          <cell r="B750" t="str">
            <v>5.4.1.03.02.06.0.99999</v>
          </cell>
          <cell r="C750" t="str">
            <v>OTRAS TRANSF CTES A ORGANISMOS INTER- ASOC INTERCIENCIA</v>
          </cell>
          <cell r="D750">
            <v>0</v>
          </cell>
          <cell r="E750">
            <v>185019</v>
          </cell>
          <cell r="F750">
            <v>0</v>
          </cell>
          <cell r="G750">
            <v>185019</v>
          </cell>
        </row>
        <row r="751">
          <cell r="B751" t="str">
            <v>5.9.</v>
          </cell>
          <cell r="C751" t="str">
            <v>OTROS GASTOS</v>
          </cell>
          <cell r="D751">
            <v>0</v>
          </cell>
          <cell r="E751">
            <v>2472130.06</v>
          </cell>
          <cell r="F751">
            <v>18.670000000000002</v>
          </cell>
          <cell r="G751">
            <v>2472111.39</v>
          </cell>
        </row>
        <row r="752">
          <cell r="B752" t="str">
            <v>5.9.1.</v>
          </cell>
          <cell r="C752" t="str">
            <v>RESULTADOS NEGATIVOS POR TENENCIA Y POR EXPOSICION A LA</v>
          </cell>
          <cell r="D752">
            <v>0</v>
          </cell>
          <cell r="E752">
            <v>335806.66</v>
          </cell>
          <cell r="F752">
            <v>0</v>
          </cell>
          <cell r="G752">
            <v>335806.66</v>
          </cell>
        </row>
        <row r="753">
          <cell r="B753" t="str">
            <v>5.9.1.01.</v>
          </cell>
          <cell r="C753" t="str">
            <v>DIFERENCIAS DE CAMBIO NEGATIVAS POR ACTIVOS</v>
          </cell>
          <cell r="D753">
            <v>0</v>
          </cell>
          <cell r="E753">
            <v>335806.66</v>
          </cell>
          <cell r="F753">
            <v>0</v>
          </cell>
          <cell r="G753">
            <v>335806.66</v>
          </cell>
        </row>
        <row r="754">
          <cell r="B754" t="str">
            <v>5.9.1.01.01.</v>
          </cell>
          <cell r="C754" t="str">
            <v>DIFERENCIAS DE CAMBIO NEGATIVAS POR EFECTIVO</v>
          </cell>
          <cell r="D754">
            <v>0</v>
          </cell>
          <cell r="E754">
            <v>335806.66</v>
          </cell>
          <cell r="F754">
            <v>0</v>
          </cell>
          <cell r="G754">
            <v>335806.66</v>
          </cell>
        </row>
        <row r="755">
          <cell r="B755" t="str">
            <v>5.9.1.01.01.01.</v>
          </cell>
          <cell r="C755" t="str">
            <v>DIFERENCIAS DE CAMBIO NEGATIVAS POR EFECTIVO EN CAJA</v>
          </cell>
          <cell r="D755">
            <v>0</v>
          </cell>
          <cell r="E755">
            <v>335806.66</v>
          </cell>
          <cell r="F755">
            <v>0</v>
          </cell>
          <cell r="G755">
            <v>335806.66</v>
          </cell>
        </row>
        <row r="756">
          <cell r="B756" t="str">
            <v>5.9.1.01.01.01.2.</v>
          </cell>
          <cell r="C756" t="str">
            <v>DIFERENCIAS DE CAMBIO NEGATIVAS POR EFECTIVO EN CAJA EN EL PAIS</v>
          </cell>
          <cell r="D756">
            <v>0</v>
          </cell>
          <cell r="E756">
            <v>335806.66</v>
          </cell>
          <cell r="F756">
            <v>0</v>
          </cell>
          <cell r="G756">
            <v>335806.66</v>
          </cell>
        </row>
        <row r="757">
          <cell r="B757" t="str">
            <v>5.9.1.01.01.01.2.99999</v>
          </cell>
          <cell r="C757" t="str">
            <v>DIFERENCIAS DE CAMBIO NEGATIVAS POR EFECTIVO EN CAJA EN EL PAIS</v>
          </cell>
          <cell r="D757">
            <v>0</v>
          </cell>
          <cell r="E757">
            <v>335806.66</v>
          </cell>
          <cell r="F757">
            <v>0</v>
          </cell>
          <cell r="G757">
            <v>335806.66</v>
          </cell>
        </row>
        <row r="758">
          <cell r="B758" t="str">
            <v>5.9.2.</v>
          </cell>
          <cell r="C758" t="str">
            <v>RESULTADOS NEGATIVOS DE INVERSIONES PATRIMONIALES Y PARTICIPACIÓN DE LOS INTERESES MINORITARIOS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</row>
        <row r="759">
          <cell r="B759" t="str">
            <v>5.9.2.01.</v>
          </cell>
          <cell r="C759" t="str">
            <v>RESULTADOS NEGATIVOS DE INVERSIONES PATRIMONIALES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</row>
        <row r="760">
          <cell r="B760" t="str">
            <v>5.9.2.01.04.</v>
          </cell>
          <cell r="C760" t="str">
            <v>RESULTADOS NEGATIVOS DE INVERSIONES PATRIMONIALES EN FIDEICOMISOS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</row>
        <row r="761">
          <cell r="B761" t="str">
            <v>5.9.2.01.04.03.</v>
          </cell>
          <cell r="C761" t="str">
            <v>RESULTADOS NEGATIVOS DE INVERSIONES PATRIMONIALES EN FIDEICOMISOS PARA EDUCACION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</row>
        <row r="762">
          <cell r="B762" t="str">
            <v>5.9.2.01.04.03.0.</v>
          </cell>
          <cell r="C762" t="str">
            <v>RESULTADOS NEGATIVOS DE INVERSIONES PATRIMONIALES EN FIDEICOMISOS PARA EDUCACION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</row>
        <row r="763">
          <cell r="B763" t="str">
            <v>5.9.2.01.04.03.0.21101</v>
          </cell>
          <cell r="C763" t="str">
            <v>BANCO DE COSTA RICA (BCR)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</row>
        <row r="764">
          <cell r="B764" t="str">
            <v>5.9.9.</v>
          </cell>
          <cell r="C764" t="str">
            <v>OTROS GASTOS FINANCIEROS</v>
          </cell>
          <cell r="D764">
            <v>0</v>
          </cell>
          <cell r="E764">
            <v>2136323.4</v>
          </cell>
          <cell r="F764">
            <v>18.670000000000002</v>
          </cell>
          <cell r="G764">
            <v>2136304.73</v>
          </cell>
        </row>
        <row r="765">
          <cell r="B765" t="str">
            <v>5.9.9.99.</v>
          </cell>
          <cell r="C765" t="str">
            <v>GASTOS CONFINDENCIALES, DESCUENTOS, MULTAS Y SANCIONES</v>
          </cell>
          <cell r="D765">
            <v>0</v>
          </cell>
          <cell r="E765">
            <v>2136323.4</v>
          </cell>
          <cell r="F765">
            <v>18.670000000000002</v>
          </cell>
          <cell r="G765">
            <v>2136304.73</v>
          </cell>
        </row>
        <row r="766">
          <cell r="B766" t="str">
            <v>5.9.9.99.99.</v>
          </cell>
          <cell r="C766" t="str">
            <v>OTROS RESULTADOS NEGATIVOS</v>
          </cell>
          <cell r="D766">
            <v>0</v>
          </cell>
          <cell r="E766">
            <v>2136323.4</v>
          </cell>
          <cell r="F766">
            <v>18.670000000000002</v>
          </cell>
          <cell r="G766">
            <v>2136304.73</v>
          </cell>
        </row>
        <row r="767">
          <cell r="B767" t="str">
            <v>5.9.9.99.99.00.</v>
          </cell>
          <cell r="C767" t="str">
            <v>OTROS RESULTADOS NEGATIVOS</v>
          </cell>
          <cell r="D767">
            <v>0</v>
          </cell>
          <cell r="E767">
            <v>2136323.4</v>
          </cell>
          <cell r="F767">
            <v>18.670000000000002</v>
          </cell>
          <cell r="G767">
            <v>2136304.73</v>
          </cell>
        </row>
        <row r="768">
          <cell r="B768" t="str">
            <v>5.9.9.99.99.00.0.</v>
          </cell>
          <cell r="C768" t="str">
            <v>OTROS RESULTADOS NEGATIVOS</v>
          </cell>
          <cell r="D768">
            <v>0</v>
          </cell>
          <cell r="E768">
            <v>2136323.4</v>
          </cell>
          <cell r="F768">
            <v>18.670000000000002</v>
          </cell>
          <cell r="G768">
            <v>2136304.73</v>
          </cell>
        </row>
        <row r="769">
          <cell r="B769" t="str">
            <v>5.9.9.99.99.00.0.99999</v>
          </cell>
          <cell r="C769" t="str">
            <v>OTROS RESULTADOS NEGATIVOS</v>
          </cell>
          <cell r="D769">
            <v>0</v>
          </cell>
          <cell r="E769">
            <v>2136323.4</v>
          </cell>
          <cell r="F769">
            <v>18.670000000000002</v>
          </cell>
          <cell r="G769">
            <v>2136304.73</v>
          </cell>
        </row>
        <row r="770">
          <cell r="B770" t="str">
            <v>GRAN TOTAL</v>
          </cell>
          <cell r="D770">
            <v>0</v>
          </cell>
          <cell r="E770">
            <v>5894823980.0300007</v>
          </cell>
          <cell r="F770">
            <v>5502892975.6100006</v>
          </cell>
          <cell r="G770">
            <v>0</v>
          </cell>
        </row>
      </sheetData>
      <sheetData sheetId="1">
        <row r="10">
          <cell r="B10" t="str">
            <v>1.</v>
          </cell>
          <cell r="C10" t="str">
            <v>ACTIVO</v>
          </cell>
          <cell r="D10">
            <v>3178622471.8499999</v>
          </cell>
          <cell r="E10">
            <v>3055489597.52</v>
          </cell>
          <cell r="F10">
            <v>2856495474.96</v>
          </cell>
          <cell r="G10">
            <v>3377616594.4099998</v>
          </cell>
        </row>
        <row r="11">
          <cell r="B11" t="str">
            <v>1.1.</v>
          </cell>
          <cell r="C11" t="str">
            <v>ACTIVO CORRIENTE</v>
          </cell>
          <cell r="D11">
            <v>1281307198.5699999</v>
          </cell>
          <cell r="E11">
            <v>2939932416.1999998</v>
          </cell>
          <cell r="F11">
            <v>2754641746.77</v>
          </cell>
          <cell r="G11">
            <v>1466597868</v>
          </cell>
        </row>
        <row r="12">
          <cell r="B12" t="str">
            <v>1.1.1.</v>
          </cell>
          <cell r="C12" t="str">
            <v>EFECTIVO Y EQUIVALENTES DE EFECTIVO</v>
          </cell>
          <cell r="D12">
            <v>799852451.96000004</v>
          </cell>
          <cell r="E12">
            <v>1140743345.9300001</v>
          </cell>
          <cell r="F12">
            <v>1157874951.6300001</v>
          </cell>
          <cell r="G12">
            <v>782720846.25999999</v>
          </cell>
        </row>
        <row r="13">
          <cell r="B13" t="str">
            <v>1.1.1.01.</v>
          </cell>
          <cell r="C13" t="str">
            <v>EFECTIVO</v>
          </cell>
          <cell r="D13">
            <v>799852451.96000004</v>
          </cell>
          <cell r="E13">
            <v>1140743345.9300001</v>
          </cell>
          <cell r="F13">
            <v>1157874951.6300001</v>
          </cell>
          <cell r="G13">
            <v>782720846.25999999</v>
          </cell>
        </row>
        <row r="14">
          <cell r="B14" t="str">
            <v>1.1.1.01.01.</v>
          </cell>
          <cell r="C14" t="str">
            <v>CAJA</v>
          </cell>
          <cell r="D14">
            <v>0</v>
          </cell>
          <cell r="E14">
            <v>500000</v>
          </cell>
          <cell r="F14">
            <v>0</v>
          </cell>
          <cell r="G14">
            <v>500000</v>
          </cell>
        </row>
        <row r="15">
          <cell r="B15" t="str">
            <v>1.1.1.01.01.02.</v>
          </cell>
          <cell r="C15" t="str">
            <v>EFECTIVO EN CAJA EN EL PAIS</v>
          </cell>
          <cell r="D15">
            <v>0</v>
          </cell>
          <cell r="E15">
            <v>500000</v>
          </cell>
          <cell r="F15">
            <v>0</v>
          </cell>
          <cell r="G15">
            <v>500000</v>
          </cell>
        </row>
        <row r="16">
          <cell r="B16" t="str">
            <v>1.1.1.01.01.02.0.</v>
          </cell>
          <cell r="C16" t="str">
            <v>EFECTIVO EN CAJA EN EL PAIS</v>
          </cell>
          <cell r="D16">
            <v>0</v>
          </cell>
          <cell r="E16">
            <v>500000</v>
          </cell>
          <cell r="F16">
            <v>0</v>
          </cell>
          <cell r="G16">
            <v>500000</v>
          </cell>
        </row>
        <row r="17">
          <cell r="B17" t="str">
            <v>1.1.1.01.01.02.0.99999</v>
          </cell>
          <cell r="C17" t="str">
            <v>EFECTIVO EN CAJA EN EL PAIS - CAJAS EN MONEDA NACIONAL</v>
          </cell>
          <cell r="D17">
            <v>0</v>
          </cell>
          <cell r="E17">
            <v>500000</v>
          </cell>
          <cell r="F17">
            <v>0</v>
          </cell>
          <cell r="G17">
            <v>500000</v>
          </cell>
        </row>
        <row r="18">
          <cell r="B18" t="str">
            <v>1.1.1.01.02.</v>
          </cell>
          <cell r="C18" t="str">
            <v>DEPOSITOS BANCARIOS</v>
          </cell>
          <cell r="D18">
            <v>799852451.96000004</v>
          </cell>
          <cell r="E18">
            <v>1140243345.9300001</v>
          </cell>
          <cell r="F18">
            <v>1157874951.6300001</v>
          </cell>
          <cell r="G18">
            <v>782220846.25999999</v>
          </cell>
        </row>
        <row r="19">
          <cell r="B19" t="str">
            <v>1.1.1.01.02.02.</v>
          </cell>
          <cell r="C19" t="str">
            <v>DEPOSITOS BANCARIOS EN EL SECTOR PUBLICO INTERNO</v>
          </cell>
          <cell r="D19">
            <v>799852451.96000004</v>
          </cell>
          <cell r="E19">
            <v>1140243345.9300001</v>
          </cell>
          <cell r="F19">
            <v>1157874951.6300001</v>
          </cell>
          <cell r="G19">
            <v>782220846.25999999</v>
          </cell>
        </row>
        <row r="20">
          <cell r="B20" t="str">
            <v>1.1.1.01.02.02.2.</v>
          </cell>
          <cell r="C20" t="str">
            <v>CUENTAS CORRIENTES EN EL SECTOR PUBLICO INTERNO</v>
          </cell>
          <cell r="D20">
            <v>80352254.379999995</v>
          </cell>
          <cell r="E20">
            <v>66385887.5</v>
          </cell>
          <cell r="F20">
            <v>71361114.549999997</v>
          </cell>
          <cell r="G20">
            <v>75377027.329999998</v>
          </cell>
        </row>
        <row r="21">
          <cell r="B21" t="str">
            <v>1.1.1.01.02.02.2.21101</v>
          </cell>
          <cell r="C21" t="str">
            <v>BANCO DE COSTA RICA (BCR)</v>
          </cell>
          <cell r="D21">
            <v>11072439.550000001</v>
          </cell>
          <cell r="E21">
            <v>61922790.380000003</v>
          </cell>
          <cell r="F21">
            <v>65151285.210000001</v>
          </cell>
          <cell r="G21">
            <v>7843944.7199999997</v>
          </cell>
        </row>
        <row r="22">
          <cell r="B22" t="str">
            <v>1.1.1.01.02.02.2.21103</v>
          </cell>
          <cell r="C22" t="str">
            <v>BANCO NACIONAL DE COSTA RICA (BNCR)</v>
          </cell>
          <cell r="D22">
            <v>69279814.829999998</v>
          </cell>
          <cell r="E22">
            <v>4463097.12</v>
          </cell>
          <cell r="F22">
            <v>6209829.3399999999</v>
          </cell>
          <cell r="G22">
            <v>67533082.609999999</v>
          </cell>
        </row>
        <row r="23">
          <cell r="B23" t="str">
            <v>1.1.1.01.02.02.3.</v>
          </cell>
          <cell r="C23" t="str">
            <v>CAJA UNICA</v>
          </cell>
          <cell r="D23">
            <v>719500197.58000004</v>
          </cell>
          <cell r="E23">
            <v>1073857458.4300001</v>
          </cell>
          <cell r="F23">
            <v>1086513837.0799999</v>
          </cell>
          <cell r="G23">
            <v>706843818.92999995</v>
          </cell>
        </row>
        <row r="24">
          <cell r="B24" t="str">
            <v>1.1.1.01.02.02.3.11206</v>
          </cell>
          <cell r="C24" t="str">
            <v>MINISTERIO DE HACIENDA</v>
          </cell>
          <cell r="D24">
            <v>719500197.58000004</v>
          </cell>
          <cell r="E24">
            <v>1073857458.4300001</v>
          </cell>
          <cell r="F24">
            <v>1086513837.0799999</v>
          </cell>
          <cell r="G24">
            <v>706843818.92999995</v>
          </cell>
        </row>
        <row r="25">
          <cell r="B25" t="str">
            <v>1.1.3.</v>
          </cell>
          <cell r="C25" t="str">
            <v>CUENTAS A COBRAR A CORTO PLAZO</v>
          </cell>
          <cell r="D25">
            <v>440205877.08999997</v>
          </cell>
          <cell r="E25">
            <v>1774627999.27</v>
          </cell>
          <cell r="F25">
            <v>1585128144.72</v>
          </cell>
          <cell r="G25">
            <v>629705731.63999999</v>
          </cell>
        </row>
        <row r="26">
          <cell r="B26" t="str">
            <v>1.1.3.02.</v>
          </cell>
          <cell r="C26" t="str">
            <v xml:space="preserve">CONTRIBUCIONES SOCIALES A COBRAR A CORTO PLAZO </v>
          </cell>
          <cell r="D26">
            <v>175067.42</v>
          </cell>
          <cell r="E26">
            <v>38117</v>
          </cell>
          <cell r="F26">
            <v>0</v>
          </cell>
          <cell r="G26">
            <v>213184.42</v>
          </cell>
        </row>
        <row r="27">
          <cell r="B27" t="str">
            <v>1.1.3.02.99.</v>
          </cell>
          <cell r="C27" t="str">
            <v>CONTRIBUCIONES SOCIALES DIVERSAS A COBRAR CORTO PLAZO</v>
          </cell>
          <cell r="D27">
            <v>175067.42</v>
          </cell>
          <cell r="E27">
            <v>38117</v>
          </cell>
          <cell r="F27">
            <v>0</v>
          </cell>
          <cell r="G27">
            <v>213184.42</v>
          </cell>
        </row>
        <row r="28">
          <cell r="B28" t="str">
            <v>1.1.3.02.99.99.</v>
          </cell>
          <cell r="C28" t="str">
            <v>OTRAS CONTRIBUCIONES SOCIALES A COBRAR CORTO PLAZO</v>
          </cell>
          <cell r="D28">
            <v>175067.42</v>
          </cell>
          <cell r="E28">
            <v>38117</v>
          </cell>
          <cell r="F28">
            <v>0</v>
          </cell>
          <cell r="G28">
            <v>213184.42</v>
          </cell>
        </row>
        <row r="29">
          <cell r="B29" t="str">
            <v>1.1.3.02.99.99.0.</v>
          </cell>
          <cell r="C29" t="str">
            <v>OTRAS CONTRIBUCIONES SOCIALES A COBRAR CORTO PLAZO</v>
          </cell>
          <cell r="D29">
            <v>175067.42</v>
          </cell>
          <cell r="E29">
            <v>38117</v>
          </cell>
          <cell r="F29">
            <v>0</v>
          </cell>
          <cell r="G29">
            <v>213184.42</v>
          </cell>
        </row>
        <row r="30">
          <cell r="B30" t="str">
            <v>1.1.3.02.99.99.0.99999</v>
          </cell>
          <cell r="C30" t="str">
            <v>OTRAS CONTRIBUCIONES SOCIALES A COBRAR CORTO PLAZO</v>
          </cell>
          <cell r="D30">
            <v>175067.42</v>
          </cell>
          <cell r="E30">
            <v>38117</v>
          </cell>
          <cell r="F30">
            <v>0</v>
          </cell>
          <cell r="G30">
            <v>213184.42</v>
          </cell>
        </row>
        <row r="31">
          <cell r="B31" t="str">
            <v>1.1.3.04.</v>
          </cell>
          <cell r="C31" t="str">
            <v>SERVICIOS Y DERECHOS A COBRAR A CORTO PLAZO</v>
          </cell>
          <cell r="D31">
            <v>6320409.4900000002</v>
          </cell>
          <cell r="E31">
            <v>1045238.68</v>
          </cell>
          <cell r="F31">
            <v>7365607.6799999997</v>
          </cell>
          <cell r="G31">
            <v>40.490000000223503</v>
          </cell>
        </row>
        <row r="32">
          <cell r="B32" t="str">
            <v>1.1.3.04.02.</v>
          </cell>
          <cell r="C32" t="str">
            <v>DERECHOS ADMINISTRATIVOS A COBRAR C/P</v>
          </cell>
          <cell r="D32">
            <v>6320409.4900000002</v>
          </cell>
          <cell r="E32">
            <v>1045238.68</v>
          </cell>
          <cell r="F32">
            <v>7365607.6799999997</v>
          </cell>
          <cell r="G32">
            <v>40.490000000223503</v>
          </cell>
        </row>
        <row r="33">
          <cell r="B33" t="str">
            <v>1.1.3.04.02.01.</v>
          </cell>
          <cell r="C33" t="str">
            <v>DERECHOS ADMINISTRATIVOS A LOS SERVICIOS DE TRANSPORTE A COBRAR C/P</v>
          </cell>
          <cell r="D33">
            <v>40.49</v>
          </cell>
          <cell r="E33">
            <v>0</v>
          </cell>
          <cell r="F33">
            <v>0</v>
          </cell>
          <cell r="G33">
            <v>40.49</v>
          </cell>
        </row>
        <row r="34">
          <cell r="B34" t="str">
            <v>1.1.3.04.02.01.0.</v>
          </cell>
          <cell r="C34" t="str">
            <v>DERECHOS ADMINISTRATIVOS A LOS SERVICIOS DE TRANSPORTE A COBRAR C/P</v>
          </cell>
          <cell r="D34">
            <v>40.49</v>
          </cell>
          <cell r="E34">
            <v>0</v>
          </cell>
          <cell r="F34">
            <v>0</v>
          </cell>
          <cell r="G34">
            <v>40.49</v>
          </cell>
        </row>
        <row r="35">
          <cell r="B35" t="str">
            <v>1.1.3.04.02.01.0.22191</v>
          </cell>
          <cell r="C35" t="str">
            <v>INSTITUTO NACIONAL DE SEGUROS (INS)</v>
          </cell>
          <cell r="D35">
            <v>40.49</v>
          </cell>
          <cell r="E35">
            <v>0</v>
          </cell>
          <cell r="F35">
            <v>0</v>
          </cell>
          <cell r="G35">
            <v>40.49</v>
          </cell>
        </row>
        <row r="36">
          <cell r="B36" t="str">
            <v>1.1.3.04.02.99.</v>
          </cell>
          <cell r="C36" t="str">
            <v>OTROS DERECHOS ADMINISTRATIVOS A COBRAR C/P</v>
          </cell>
          <cell r="D36">
            <v>6320369</v>
          </cell>
          <cell r="E36">
            <v>1045238.68</v>
          </cell>
          <cell r="F36">
            <v>7365607.6799999997</v>
          </cell>
          <cell r="G36">
            <v>0</v>
          </cell>
        </row>
        <row r="37">
          <cell r="B37" t="str">
            <v>1.1.3.04.02.99.0.</v>
          </cell>
          <cell r="C37" t="str">
            <v>OTROS DERECHOS ADMINISTRATIVOS A COBRAR C/P</v>
          </cell>
          <cell r="D37">
            <v>6320369</v>
          </cell>
          <cell r="E37">
            <v>1045238.68</v>
          </cell>
          <cell r="F37">
            <v>7365607.6799999997</v>
          </cell>
          <cell r="G37">
            <v>0</v>
          </cell>
        </row>
        <row r="38">
          <cell r="B38" t="str">
            <v>1.1.3.04.02.99.0.99999</v>
          </cell>
          <cell r="C38" t="str">
            <v>FID CONICIT 25-02/BCAC</v>
          </cell>
          <cell r="D38">
            <v>6320369</v>
          </cell>
          <cell r="E38">
            <v>1045238.68</v>
          </cell>
          <cell r="F38">
            <v>7365607.6799999997</v>
          </cell>
          <cell r="G38">
            <v>0</v>
          </cell>
        </row>
        <row r="39">
          <cell r="B39" t="str">
            <v>1.1.3.06.</v>
          </cell>
          <cell r="C39" t="str">
            <v>TRANSFERENCIAS A COBRAR A CORTO PLAZO</v>
          </cell>
          <cell r="D39">
            <v>0</v>
          </cell>
          <cell r="E39">
            <v>1717128068.05</v>
          </cell>
          <cell r="F39">
            <v>1253543343.0599999</v>
          </cell>
          <cell r="G39">
            <v>463584724.99000001</v>
          </cell>
        </row>
        <row r="40">
          <cell r="B40" t="str">
            <v>1.1.3.06.02.</v>
          </cell>
          <cell r="C40" t="str">
            <v>TRANSFERENCIAS DEL SECTOR PUBLICO INTERNO A COBRAR C/P</v>
          </cell>
          <cell r="D40">
            <v>0</v>
          </cell>
          <cell r="E40">
            <v>1717128068.05</v>
          </cell>
          <cell r="F40">
            <v>1253543343.0599999</v>
          </cell>
          <cell r="G40">
            <v>463584724.99000001</v>
          </cell>
        </row>
        <row r="41">
          <cell r="B41" t="str">
            <v>1.1.3.06.02.01.</v>
          </cell>
          <cell r="C41" t="str">
            <v>TRANSFERENCIAS DEL GOBIERNO CENTRAL A C/P</v>
          </cell>
          <cell r="D41">
            <v>0</v>
          </cell>
          <cell r="E41">
            <v>1713639541.73</v>
          </cell>
          <cell r="F41">
            <v>1253265669.3800001</v>
          </cell>
          <cell r="G41">
            <v>460373872.35000002</v>
          </cell>
        </row>
        <row r="42">
          <cell r="B42" t="str">
            <v>1.1.3.06.02.01.0.</v>
          </cell>
          <cell r="C42" t="str">
            <v>TRANSFERENCIAS DEL GOBIERNO CENTRAL A C/P</v>
          </cell>
          <cell r="D42">
            <v>0</v>
          </cell>
          <cell r="E42">
            <v>1713639541.73</v>
          </cell>
          <cell r="F42">
            <v>1253265669.3800001</v>
          </cell>
          <cell r="G42">
            <v>460373872.35000002</v>
          </cell>
        </row>
        <row r="43">
          <cell r="B43" t="str">
            <v>1.1.3.06.02.01.0.11206</v>
          </cell>
          <cell r="C43" t="str">
            <v>MINISTERIO DE HACIENDA</v>
          </cell>
          <cell r="D43">
            <v>0</v>
          </cell>
          <cell r="E43">
            <v>1713639541.73</v>
          </cell>
          <cell r="F43">
            <v>1253265669.3800001</v>
          </cell>
          <cell r="G43">
            <v>460373872.35000002</v>
          </cell>
        </row>
        <row r="44">
          <cell r="B44" t="str">
            <v>1.1.3.06.02.06.</v>
          </cell>
          <cell r="C44" t="str">
            <v>TRANSFERENCIAS DE INSTITUCIONES PÚBLICAS FINANCIERAS A COBRAR CORTO PLAZO</v>
          </cell>
          <cell r="D44">
            <v>0</v>
          </cell>
          <cell r="E44">
            <v>3488526.32</v>
          </cell>
          <cell r="F44">
            <v>277673.68</v>
          </cell>
          <cell r="G44">
            <v>3210852.64</v>
          </cell>
        </row>
        <row r="45">
          <cell r="B45" t="str">
            <v>1.1.3.06.02.06.0.</v>
          </cell>
          <cell r="C45" t="str">
            <v>TRANSFERENCIAS DE INSTITUCIONES PÚBLICAS FINANCIERAS A COBRAR CORTO PLAZO</v>
          </cell>
          <cell r="D45">
            <v>0</v>
          </cell>
          <cell r="E45">
            <v>3488526.32</v>
          </cell>
          <cell r="F45">
            <v>277673.68</v>
          </cell>
          <cell r="G45">
            <v>3210852.64</v>
          </cell>
        </row>
        <row r="46">
          <cell r="B46" t="str">
            <v>1.1.3.06.02.06.0.21101</v>
          </cell>
          <cell r="C46" t="str">
            <v>TRANSFERENCIAS DE INSTITUCIONES PÚBLICAS FINANCIERAS A COBRAR CORTO PLAZO</v>
          </cell>
          <cell r="D46">
            <v>0</v>
          </cell>
          <cell r="E46">
            <v>3488526.32</v>
          </cell>
          <cell r="F46">
            <v>277673.68</v>
          </cell>
          <cell r="G46">
            <v>3210852.64</v>
          </cell>
        </row>
        <row r="47">
          <cell r="B47" t="str">
            <v>1.1.3.08.</v>
          </cell>
          <cell r="C47" t="str">
            <v>DOCUMENTOS A COBRAR A CORTO PLAZO</v>
          </cell>
          <cell r="D47">
            <v>377798662.56999999</v>
          </cell>
          <cell r="E47">
            <v>56363149.890000001</v>
          </cell>
          <cell r="F47">
            <v>324165768.32999998</v>
          </cell>
          <cell r="G47">
            <v>109996044.13</v>
          </cell>
        </row>
        <row r="48">
          <cell r="B48" t="str">
            <v>1.1.3.08.02.</v>
          </cell>
          <cell r="C48" t="str">
            <v>DOCUMENTOS A COBRAR POR FRACCIONAMIENTO Y ARREGLOS DE PAGO C/P</v>
          </cell>
          <cell r="D48">
            <v>61926132.600000001</v>
          </cell>
          <cell r="E48">
            <v>14306082.880000001</v>
          </cell>
          <cell r="F48">
            <v>57444453.329999998</v>
          </cell>
          <cell r="G48">
            <v>18787762.149999999</v>
          </cell>
        </row>
        <row r="49">
          <cell r="B49" t="str">
            <v>1.1.3.08.02.99.</v>
          </cell>
          <cell r="C49" t="str">
            <v>DOCUMENTOS A COBRAR POR FRACCIONAMIENTO Y ARREGLOS DE PAGO C/P</v>
          </cell>
          <cell r="D49">
            <v>61926132.600000001</v>
          </cell>
          <cell r="E49">
            <v>14306082.880000001</v>
          </cell>
          <cell r="F49">
            <v>57444453.329999998</v>
          </cell>
          <cell r="G49">
            <v>18787762.149999999</v>
          </cell>
        </row>
        <row r="50">
          <cell r="B50" t="str">
            <v>1.1.3.08.02.99.1.</v>
          </cell>
          <cell r="C50" t="str">
            <v>DOCUMENTOS A COBRAR POR FRACCIONAMIENTO Y ARREGLOS DE PAGO C/P-VALOR NOMINAL</v>
          </cell>
          <cell r="D50">
            <v>61926132.600000001</v>
          </cell>
          <cell r="E50">
            <v>14306082.880000001</v>
          </cell>
          <cell r="F50">
            <v>57444453.329999998</v>
          </cell>
          <cell r="G50">
            <v>18787762.149999999</v>
          </cell>
        </row>
        <row r="51">
          <cell r="B51" t="str">
            <v>1.1.3.08.02.99.1.99999</v>
          </cell>
          <cell r="C51" t="str">
            <v>DOCUMENTOS A COBRAR POR FRACCIONAMIENTO Y ARREGLOS DE PAGO C/P-VALOR NOMINAL</v>
          </cell>
          <cell r="D51">
            <v>61926132.600000001</v>
          </cell>
          <cell r="E51">
            <v>14306082.880000001</v>
          </cell>
          <cell r="F51">
            <v>57444453.329999998</v>
          </cell>
          <cell r="G51">
            <v>18787762.149999999</v>
          </cell>
        </row>
        <row r="52">
          <cell r="B52" t="str">
            <v>1.1.3.08.99.</v>
          </cell>
          <cell r="C52" t="str">
            <v>OTROS DOCUMENTOS INTERNOS A COBRAR CORTO PLAZO</v>
          </cell>
          <cell r="D52">
            <v>315872529.97000003</v>
          </cell>
          <cell r="E52">
            <v>42057067.009999998</v>
          </cell>
          <cell r="F52">
            <v>266721315</v>
          </cell>
          <cell r="G52">
            <v>91208281.9799999</v>
          </cell>
        </row>
        <row r="53">
          <cell r="B53" t="str">
            <v>1.1.3.08.99.99.</v>
          </cell>
          <cell r="C53" t="str">
            <v>OTROS DOCUMENTOS INTERNOS VARIOS A COBRAR CORTO PLAZO</v>
          </cell>
          <cell r="D53">
            <v>315872529.97000003</v>
          </cell>
          <cell r="E53">
            <v>42057067.009999998</v>
          </cell>
          <cell r="F53">
            <v>266721315</v>
          </cell>
          <cell r="G53">
            <v>91208281.9799999</v>
          </cell>
        </row>
        <row r="54">
          <cell r="B54" t="str">
            <v>1.1.3.08.99.99.2.</v>
          </cell>
          <cell r="C54" t="str">
            <v>OTROS DOCUMENTOS INTERNOS VARIOS A COBRAR CORTO PLAZO -IMPORTES A DEVENGAR</v>
          </cell>
          <cell r="D54">
            <v>315872529.97000003</v>
          </cell>
          <cell r="E54">
            <v>42057067.009999998</v>
          </cell>
          <cell r="F54">
            <v>266721315</v>
          </cell>
          <cell r="G54">
            <v>91208281.9799999</v>
          </cell>
        </row>
        <row r="55">
          <cell r="B55" t="str">
            <v>1.1.3.08.99.99.2.99999</v>
          </cell>
          <cell r="C55" t="str">
            <v>OTROS DOCUMENTOS INTERNOS VARIOS A COBRAR CORTO PLAZO -IMPORTES A DEVENGAR</v>
          </cell>
          <cell r="D55">
            <v>315872529.97000003</v>
          </cell>
          <cell r="E55">
            <v>42057067.009999998</v>
          </cell>
          <cell r="F55">
            <v>266721315</v>
          </cell>
          <cell r="G55">
            <v>91208281.9799999</v>
          </cell>
        </row>
        <row r="56">
          <cell r="B56" t="str">
            <v>1.1.3.09.</v>
          </cell>
          <cell r="C56" t="str">
            <v>ANTICIPOS A CORTO PLAZO</v>
          </cell>
          <cell r="D56">
            <v>0</v>
          </cell>
          <cell r="E56">
            <v>53425.65</v>
          </cell>
          <cell r="F56">
            <v>53425.65</v>
          </cell>
          <cell r="G56">
            <v>0</v>
          </cell>
        </row>
        <row r="57">
          <cell r="B57" t="str">
            <v>1.1.3.09.01.</v>
          </cell>
          <cell r="C57" t="str">
            <v>ANTICIPOS AL SECTOR PRIVADO INTERNO CORTO PLAZO</v>
          </cell>
          <cell r="D57">
            <v>0</v>
          </cell>
          <cell r="E57">
            <v>53425.65</v>
          </cell>
          <cell r="F57">
            <v>53425.65</v>
          </cell>
          <cell r="G57">
            <v>0</v>
          </cell>
        </row>
        <row r="58">
          <cell r="B58" t="str">
            <v>1.1.3.09.01.02.</v>
          </cell>
          <cell r="C58" t="str">
            <v>ANTICIPOS A FUNCIONARIOS Y SERVIDORES PÚBLICOS CORTO PLAZO</v>
          </cell>
          <cell r="D58">
            <v>0</v>
          </cell>
          <cell r="E58">
            <v>53425.65</v>
          </cell>
          <cell r="F58">
            <v>53425.65</v>
          </cell>
          <cell r="G58">
            <v>0</v>
          </cell>
        </row>
        <row r="59">
          <cell r="B59" t="str">
            <v>1.1.3.09.01.02.0.</v>
          </cell>
          <cell r="C59" t="str">
            <v>ANTICIPOS A FUNCIONARIOS Y SERVIDORES PÚBLICOS CORTO PLAZO</v>
          </cell>
          <cell r="D59">
            <v>0</v>
          </cell>
          <cell r="E59">
            <v>53425.65</v>
          </cell>
          <cell r="F59">
            <v>53425.65</v>
          </cell>
          <cell r="G59">
            <v>0</v>
          </cell>
        </row>
        <row r="60">
          <cell r="B60" t="str">
            <v>1.1.3.09.01.02.0.99999</v>
          </cell>
          <cell r="C60" t="str">
            <v>ANTICIPOS A FUNCIONARIOS Y SERVIDORES PÚBLICOS CORTO PLAZO</v>
          </cell>
          <cell r="D60">
            <v>0</v>
          </cell>
          <cell r="E60">
            <v>53425.65</v>
          </cell>
          <cell r="F60">
            <v>53425.65</v>
          </cell>
          <cell r="G60">
            <v>0</v>
          </cell>
        </row>
        <row r="61">
          <cell r="B61" t="str">
            <v>1.1.3.99.</v>
          </cell>
          <cell r="C61" t="str">
            <v>PREVISIONES PARA DETERIORO DE CUENTAS A COBRAR A CORTO PLAZO</v>
          </cell>
          <cell r="D61">
            <v>55911737.609999999</v>
          </cell>
          <cell r="E61">
            <v>0</v>
          </cell>
          <cell r="F61">
            <v>0</v>
          </cell>
          <cell r="G61">
            <v>55911737.609999999</v>
          </cell>
        </row>
        <row r="62">
          <cell r="B62" t="str">
            <v>1.1.3.99.08.</v>
          </cell>
          <cell r="C62" t="str">
            <v>PREVISIONES PARA DOCUMENTOS A COBRAR  C/P*</v>
          </cell>
          <cell r="D62">
            <v>55911737.609999999</v>
          </cell>
          <cell r="E62">
            <v>0</v>
          </cell>
          <cell r="F62">
            <v>0</v>
          </cell>
          <cell r="G62">
            <v>55911737.609999999</v>
          </cell>
        </row>
        <row r="63">
          <cell r="B63" t="str">
            <v>1.1.3.99.08.02.</v>
          </cell>
          <cell r="C63" t="str">
            <v>PREVISIONES PARA DOCUMENTOS A COBRAR POR FRACCIONAMIENTOS Y ARREGLOS DE PAGO C/P*</v>
          </cell>
          <cell r="D63">
            <v>55911737.609999999</v>
          </cell>
          <cell r="E63">
            <v>0</v>
          </cell>
          <cell r="F63">
            <v>0</v>
          </cell>
          <cell r="G63">
            <v>55911737.609999999</v>
          </cell>
        </row>
        <row r="64">
          <cell r="B64" t="str">
            <v>1.1.3.99.08.02.0.</v>
          </cell>
          <cell r="C64" t="str">
            <v>PREVISIONES PARA DOCUMENTOS A COBRAR POR FRACCIONAMIENTOS Y ARREGLOS DE PAGO C/P*</v>
          </cell>
          <cell r="D64">
            <v>55911737.609999999</v>
          </cell>
          <cell r="E64">
            <v>0</v>
          </cell>
          <cell r="F64">
            <v>0</v>
          </cell>
          <cell r="G64">
            <v>55911737.609999999</v>
          </cell>
        </row>
        <row r="65">
          <cell r="B65" t="str">
            <v>1.1.3.99.08.02.0.99999</v>
          </cell>
          <cell r="C65" t="str">
            <v>PREVISIONES PARA DOCUMENTOS A COBRAR POR FRACCIONAMIENTOS Y ARREGLOS DE PAGO C/P*</v>
          </cell>
          <cell r="D65">
            <v>55911737.609999999</v>
          </cell>
          <cell r="E65">
            <v>0</v>
          </cell>
          <cell r="F65">
            <v>0</v>
          </cell>
          <cell r="G65">
            <v>55911737.609999999</v>
          </cell>
        </row>
        <row r="66">
          <cell r="B66" t="str">
            <v>1.1.4.</v>
          </cell>
          <cell r="C66" t="str">
            <v>INVENTARIOS</v>
          </cell>
          <cell r="D66">
            <v>3705433.77</v>
          </cell>
          <cell r="E66">
            <v>345267.6</v>
          </cell>
          <cell r="F66">
            <v>612621.54</v>
          </cell>
          <cell r="G66">
            <v>3438079.83</v>
          </cell>
        </row>
        <row r="67">
          <cell r="B67" t="str">
            <v>1.1.4.01.</v>
          </cell>
          <cell r="C67" t="str">
            <v>MATERIALES Y SUMINISTROS PARA CONSUMO Y PRESTACION DE</v>
          </cell>
          <cell r="D67">
            <v>3705433.77</v>
          </cell>
          <cell r="E67">
            <v>345267.6</v>
          </cell>
          <cell r="F67">
            <v>612621.54</v>
          </cell>
          <cell r="G67">
            <v>3438079.83</v>
          </cell>
        </row>
        <row r="68">
          <cell r="B68" t="str">
            <v>1.1.4.01.01.</v>
          </cell>
          <cell r="C68" t="str">
            <v>PRODUCTOS QUIMICOS Y CONEXOS</v>
          </cell>
          <cell r="D68">
            <v>772324.08</v>
          </cell>
          <cell r="E68">
            <v>335970.96</v>
          </cell>
          <cell r="F68">
            <v>36676.58</v>
          </cell>
          <cell r="G68">
            <v>1071618.46</v>
          </cell>
        </row>
        <row r="69">
          <cell r="B69" t="str">
            <v>1.1.4.01.01.02.</v>
          </cell>
          <cell r="C69" t="str">
            <v>PRODUCTOS FARMACEUTICOS Y MEDICINALES</v>
          </cell>
          <cell r="D69">
            <v>133712.9</v>
          </cell>
          <cell r="E69">
            <v>0</v>
          </cell>
          <cell r="F69">
            <v>7966.5</v>
          </cell>
          <cell r="G69">
            <v>125746.4</v>
          </cell>
        </row>
        <row r="70">
          <cell r="B70" t="str">
            <v>1.1.4.01.01.02.0.</v>
          </cell>
          <cell r="C70" t="str">
            <v>PRODUCTOS FARMACEUTICOS Y MEDICINALES</v>
          </cell>
          <cell r="D70">
            <v>133712.9</v>
          </cell>
          <cell r="E70">
            <v>0</v>
          </cell>
          <cell r="F70">
            <v>7966.5</v>
          </cell>
          <cell r="G70">
            <v>125746.4</v>
          </cell>
        </row>
        <row r="71">
          <cell r="B71" t="str">
            <v>1.1.4.01.01.02.0.99999</v>
          </cell>
          <cell r="C71" t="str">
            <v>PRODUCTOS FARMACEUTICOS Y MEDICINALES</v>
          </cell>
          <cell r="D71">
            <v>133712.9</v>
          </cell>
          <cell r="E71">
            <v>0</v>
          </cell>
          <cell r="F71">
            <v>7966.5</v>
          </cell>
          <cell r="G71">
            <v>125746.4</v>
          </cell>
        </row>
        <row r="72">
          <cell r="B72" t="str">
            <v>1.1.4.01.01.04.</v>
          </cell>
          <cell r="C72" t="str">
            <v>TINTAS, PINTURAS Y DILUYENTES</v>
          </cell>
          <cell r="D72">
            <v>638611.18000000005</v>
          </cell>
          <cell r="E72">
            <v>335970.96</v>
          </cell>
          <cell r="F72">
            <v>28710.080000000002</v>
          </cell>
          <cell r="G72">
            <v>945872.06</v>
          </cell>
        </row>
        <row r="73">
          <cell r="B73" t="str">
            <v>1.1.4.01.01.04.0.</v>
          </cell>
          <cell r="C73" t="str">
            <v>TINTAS, PINTURAS Y DILUYENTES</v>
          </cell>
          <cell r="D73">
            <v>638611.18000000005</v>
          </cell>
          <cell r="E73">
            <v>335970.96</v>
          </cell>
          <cell r="F73">
            <v>28710.080000000002</v>
          </cell>
          <cell r="G73">
            <v>945872.06</v>
          </cell>
        </row>
        <row r="74">
          <cell r="B74" t="str">
            <v>1.1.4.01.01.04.0.99999</v>
          </cell>
          <cell r="C74" t="str">
            <v>TINTAS, PINTURAS Y DILUYENTES</v>
          </cell>
          <cell r="D74">
            <v>638611.18000000005</v>
          </cell>
          <cell r="E74">
            <v>335970.96</v>
          </cell>
          <cell r="F74">
            <v>28710.080000000002</v>
          </cell>
          <cell r="G74">
            <v>945872.06</v>
          </cell>
        </row>
        <row r="75">
          <cell r="B75" t="str">
            <v>1.1.4.01.03.</v>
          </cell>
          <cell r="C75" t="str">
            <v>MATERIALES Y PRODUCTOS DE USO EN LA CONSTRUCCION Y M</v>
          </cell>
          <cell r="D75">
            <v>724196.5</v>
          </cell>
          <cell r="E75">
            <v>0</v>
          </cell>
          <cell r="F75">
            <v>90600.2</v>
          </cell>
          <cell r="G75">
            <v>633596.30000000005</v>
          </cell>
        </row>
        <row r="76">
          <cell r="B76" t="str">
            <v>1.1.4.01.03.04.</v>
          </cell>
          <cell r="C76" t="str">
            <v>MATERIALES Y PRODUCTOS ELECTRICOS, TELEFÓNICOS Y DE COMPUTO</v>
          </cell>
          <cell r="D76">
            <v>662703.56999999995</v>
          </cell>
          <cell r="E76">
            <v>0</v>
          </cell>
          <cell r="F76">
            <v>85254.17</v>
          </cell>
          <cell r="G76">
            <v>577449.4</v>
          </cell>
        </row>
        <row r="77">
          <cell r="B77" t="str">
            <v>1.1.4.01.03.04.0.</v>
          </cell>
          <cell r="C77" t="str">
            <v>MATERIALES Y PRODUCTOS ELECTRICOS, TELEFÓNICOS Y DE COMPUTO</v>
          </cell>
          <cell r="D77">
            <v>662703.56999999995</v>
          </cell>
          <cell r="E77">
            <v>0</v>
          </cell>
          <cell r="F77">
            <v>85254.17</v>
          </cell>
          <cell r="G77">
            <v>577449.4</v>
          </cell>
        </row>
        <row r="78">
          <cell r="B78" t="str">
            <v>1.1.4.01.03.04.0.99999</v>
          </cell>
          <cell r="C78" t="str">
            <v>MATERIALES Y PRODUCTOS ELECTRICOS, TELEFÓNICOS Y DE COMPUTO</v>
          </cell>
          <cell r="D78">
            <v>662703.56999999995</v>
          </cell>
          <cell r="E78">
            <v>0</v>
          </cell>
          <cell r="F78">
            <v>85254.17</v>
          </cell>
          <cell r="G78">
            <v>577449.4</v>
          </cell>
        </row>
        <row r="79">
          <cell r="B79" t="str">
            <v>1.1.4.01.03.06.</v>
          </cell>
          <cell r="C79" t="str">
            <v>MATERIALES Y PRODUCTOS PLASTICOS</v>
          </cell>
          <cell r="D79">
            <v>61492.93</v>
          </cell>
          <cell r="E79">
            <v>0</v>
          </cell>
          <cell r="F79">
            <v>5346.03</v>
          </cell>
          <cell r="G79">
            <v>56146.9</v>
          </cell>
        </row>
        <row r="80">
          <cell r="B80" t="str">
            <v>1.1.4.01.03.06.0.</v>
          </cell>
          <cell r="C80" t="str">
            <v>MATERIALES Y PRODUCTOS PLASTICOS</v>
          </cell>
          <cell r="D80">
            <v>61492.93</v>
          </cell>
          <cell r="E80">
            <v>0</v>
          </cell>
          <cell r="F80">
            <v>5346.03</v>
          </cell>
          <cell r="G80">
            <v>56146.9</v>
          </cell>
        </row>
        <row r="81">
          <cell r="B81" t="str">
            <v>1.1.4.01.03.06.0.99999</v>
          </cell>
          <cell r="C81" t="str">
            <v>MATERIALES Y PRODUCTOS PLASTICOS</v>
          </cell>
          <cell r="D81">
            <v>61492.93</v>
          </cell>
          <cell r="E81">
            <v>0</v>
          </cell>
          <cell r="F81">
            <v>5346.03</v>
          </cell>
          <cell r="G81">
            <v>56146.9</v>
          </cell>
        </row>
        <row r="82">
          <cell r="B82" t="str">
            <v>1.1.4.01.04.</v>
          </cell>
          <cell r="C82" t="str">
            <v>HERRAMIENTAS E INSTRUMENTOS</v>
          </cell>
          <cell r="D82">
            <v>21498.25</v>
          </cell>
          <cell r="E82">
            <v>0</v>
          </cell>
          <cell r="F82">
            <v>0</v>
          </cell>
          <cell r="G82">
            <v>21498.25</v>
          </cell>
        </row>
        <row r="83">
          <cell r="B83" t="str">
            <v>1.1.4.01.04.01.</v>
          </cell>
          <cell r="C83" t="str">
            <v>HERRAMIENTAS E INSTRUMENTOS</v>
          </cell>
          <cell r="D83">
            <v>21498.25</v>
          </cell>
          <cell r="E83">
            <v>0</v>
          </cell>
          <cell r="F83">
            <v>0</v>
          </cell>
          <cell r="G83">
            <v>21498.25</v>
          </cell>
        </row>
        <row r="84">
          <cell r="B84" t="str">
            <v>1.1.4.01.04.01.0.</v>
          </cell>
          <cell r="C84" t="str">
            <v>HERRAMIENTAS E INSTRUMENTOS</v>
          </cell>
          <cell r="D84">
            <v>21498.25</v>
          </cell>
          <cell r="E84">
            <v>0</v>
          </cell>
          <cell r="F84">
            <v>0</v>
          </cell>
          <cell r="G84">
            <v>21498.25</v>
          </cell>
        </row>
        <row r="85">
          <cell r="B85" t="str">
            <v>1.1.4.01.04.01.0.99999</v>
          </cell>
          <cell r="C85" t="str">
            <v>HERRAMIENTAS E INSTRUMENTOS</v>
          </cell>
          <cell r="D85">
            <v>21498.25</v>
          </cell>
          <cell r="E85">
            <v>0</v>
          </cell>
          <cell r="F85">
            <v>0</v>
          </cell>
          <cell r="G85">
            <v>21498.25</v>
          </cell>
        </row>
        <row r="86">
          <cell r="B86" t="str">
            <v>1.1.4.01.99.</v>
          </cell>
          <cell r="C86" t="str">
            <v>UTILES, MATERIALES Y SUMINISTROS DIVERSOS</v>
          </cell>
          <cell r="D86">
            <v>2187414.94</v>
          </cell>
          <cell r="E86">
            <v>9296.64</v>
          </cell>
          <cell r="F86">
            <v>485344.76</v>
          </cell>
          <cell r="G86">
            <v>1711366.82</v>
          </cell>
        </row>
        <row r="87">
          <cell r="B87" t="str">
            <v>1.1.4.01.99.01.</v>
          </cell>
          <cell r="C87" t="str">
            <v>UTILES Y MATERIALES DE OFICINA Y COMPUTO</v>
          </cell>
          <cell r="D87">
            <v>741815.71</v>
          </cell>
          <cell r="E87">
            <v>9296.64</v>
          </cell>
          <cell r="F87">
            <v>302656.43</v>
          </cell>
          <cell r="G87">
            <v>448455.92</v>
          </cell>
        </row>
        <row r="88">
          <cell r="B88" t="str">
            <v>1.1.4.01.99.01.0.</v>
          </cell>
          <cell r="C88" t="str">
            <v>UTILES Y MATERIALES DE OFICINA Y COMPUTO</v>
          </cell>
          <cell r="D88">
            <v>741815.71</v>
          </cell>
          <cell r="E88">
            <v>9296.64</v>
          </cell>
          <cell r="F88">
            <v>302656.43</v>
          </cell>
          <cell r="G88">
            <v>448455.92</v>
          </cell>
        </row>
        <row r="89">
          <cell r="B89" t="str">
            <v>1.1.4.01.99.01.0.99999</v>
          </cell>
          <cell r="C89" t="str">
            <v>UTILES Y MATERIALES DE OFICINA Y COMPUTO</v>
          </cell>
          <cell r="D89">
            <v>741815.71</v>
          </cell>
          <cell r="E89">
            <v>9296.64</v>
          </cell>
          <cell r="F89">
            <v>302656.43</v>
          </cell>
          <cell r="G89">
            <v>448455.92</v>
          </cell>
        </row>
        <row r="90">
          <cell r="B90" t="str">
            <v>1.1.4.01.99.03.</v>
          </cell>
          <cell r="C90" t="str">
            <v>PRODUCTOS DE PAPEL, CARTON E IMPRESOS</v>
          </cell>
          <cell r="D90">
            <v>1253646.3700000001</v>
          </cell>
          <cell r="E90">
            <v>0</v>
          </cell>
          <cell r="F90">
            <v>175048.69</v>
          </cell>
          <cell r="G90">
            <v>1078597.68</v>
          </cell>
        </row>
        <row r="91">
          <cell r="B91" t="str">
            <v>1.1.4.01.99.03.0.</v>
          </cell>
          <cell r="C91" t="str">
            <v>PRODUCTOS DE PAPEL, CARTON E IMPRESOS</v>
          </cell>
          <cell r="D91">
            <v>1253646.3700000001</v>
          </cell>
          <cell r="E91">
            <v>0</v>
          </cell>
          <cell r="F91">
            <v>175048.69</v>
          </cell>
          <cell r="G91">
            <v>1078597.68</v>
          </cell>
        </row>
        <row r="92">
          <cell r="B92" t="str">
            <v>1.1.4.01.99.03.0.99999</v>
          </cell>
          <cell r="C92" t="str">
            <v>PRODUCTOS DE PAPEL, CARTON E IMPRESOS</v>
          </cell>
          <cell r="D92">
            <v>1253646.3700000001</v>
          </cell>
          <cell r="E92">
            <v>0</v>
          </cell>
          <cell r="F92">
            <v>175048.69</v>
          </cell>
          <cell r="G92">
            <v>1078597.68</v>
          </cell>
        </row>
        <row r="93">
          <cell r="B93" t="str">
            <v>1.1.4.01.99.05.</v>
          </cell>
          <cell r="C93" t="str">
            <v>UTILES Y MATERIALES DE LIMPIEZA</v>
          </cell>
          <cell r="D93">
            <v>130582.88</v>
          </cell>
          <cell r="E93">
            <v>0</v>
          </cell>
          <cell r="F93">
            <v>3568</v>
          </cell>
          <cell r="G93">
            <v>127014.88</v>
          </cell>
        </row>
        <row r="94">
          <cell r="B94" t="str">
            <v>1.1.4.01.99.05.0.</v>
          </cell>
          <cell r="C94" t="str">
            <v>UTILES Y MATERIALES DE LIMPIEZA</v>
          </cell>
          <cell r="D94">
            <v>130582.88</v>
          </cell>
          <cell r="E94">
            <v>0</v>
          </cell>
          <cell r="F94">
            <v>3568</v>
          </cell>
          <cell r="G94">
            <v>127014.88</v>
          </cell>
        </row>
        <row r="95">
          <cell r="B95" t="str">
            <v>1.1.4.01.99.05.0.99999</v>
          </cell>
          <cell r="C95" t="str">
            <v>UTILES Y MATERIALES DE LIMPIEZA</v>
          </cell>
          <cell r="D95">
            <v>130582.88</v>
          </cell>
          <cell r="E95">
            <v>0</v>
          </cell>
          <cell r="F95">
            <v>3568</v>
          </cell>
          <cell r="G95">
            <v>127014.88</v>
          </cell>
        </row>
        <row r="96">
          <cell r="B96" t="str">
            <v>1.1.4.01.99.99.</v>
          </cell>
          <cell r="C96" t="str">
            <v>OTROS UTILES, MATERIALES Y SUMINISTROS DIVERSOS</v>
          </cell>
          <cell r="D96">
            <v>61369.98</v>
          </cell>
          <cell r="E96">
            <v>0</v>
          </cell>
          <cell r="F96">
            <v>4071.64</v>
          </cell>
          <cell r="G96">
            <v>57298.34</v>
          </cell>
        </row>
        <row r="97">
          <cell r="B97" t="str">
            <v>1.1.4.01.99.99.0.</v>
          </cell>
          <cell r="C97" t="str">
            <v>OTROS UTILES, MATERIALES Y SUMINISTROS DIVERSOS</v>
          </cell>
          <cell r="D97">
            <v>61369.98</v>
          </cell>
          <cell r="E97">
            <v>0</v>
          </cell>
          <cell r="F97">
            <v>4071.64</v>
          </cell>
          <cell r="G97">
            <v>57298.34</v>
          </cell>
        </row>
        <row r="98">
          <cell r="B98" t="str">
            <v>1.1.4.01.99.99.0.99999</v>
          </cell>
          <cell r="C98" t="str">
            <v>OTROS UTILES, MATERIALES Y SUMINISTROS DIVERSO</v>
          </cell>
          <cell r="D98">
            <v>61369.98</v>
          </cell>
          <cell r="E98">
            <v>0</v>
          </cell>
          <cell r="F98">
            <v>4071.64</v>
          </cell>
          <cell r="G98">
            <v>57298.34</v>
          </cell>
        </row>
        <row r="99">
          <cell r="B99" t="str">
            <v>1.1.9.</v>
          </cell>
          <cell r="C99" t="str">
            <v>OTROS ACTIVOS A CORTO PLAZO</v>
          </cell>
          <cell r="D99">
            <v>37543435.75</v>
          </cell>
          <cell r="E99">
            <v>24215803.399999999</v>
          </cell>
          <cell r="F99">
            <v>11026028.880000001</v>
          </cell>
          <cell r="G99">
            <v>50733210.270000003</v>
          </cell>
        </row>
        <row r="100">
          <cell r="B100" t="str">
            <v>1.1.9.01.</v>
          </cell>
          <cell r="C100" t="str">
            <v>GASTOS A DEVENGAR A CORTO PLAZO</v>
          </cell>
          <cell r="D100">
            <v>35332464.859999999</v>
          </cell>
          <cell r="E100">
            <v>23948928.039999999</v>
          </cell>
          <cell r="F100">
            <v>10680761.279999999</v>
          </cell>
          <cell r="G100">
            <v>48600631.619999997</v>
          </cell>
        </row>
        <row r="101">
          <cell r="B101" t="str">
            <v>1.1.9.01.01.</v>
          </cell>
          <cell r="C101" t="str">
            <v>SERVICIOS A DEVENGAR C/P</v>
          </cell>
          <cell r="D101">
            <v>0</v>
          </cell>
          <cell r="E101">
            <v>5691305.0099999998</v>
          </cell>
          <cell r="F101">
            <v>4268479.34</v>
          </cell>
          <cell r="G101">
            <v>1422825.67</v>
          </cell>
        </row>
        <row r="102">
          <cell r="B102" t="str">
            <v>1.1.9.01.01.01.</v>
          </cell>
          <cell r="C102" t="str">
            <v>PRIMAS Y GASTOS DE SEGUROS A DEVENGAR C/P</v>
          </cell>
          <cell r="D102">
            <v>0</v>
          </cell>
          <cell r="E102">
            <v>5691305.0099999998</v>
          </cell>
          <cell r="F102">
            <v>4268479.34</v>
          </cell>
          <cell r="G102">
            <v>1422825.67</v>
          </cell>
        </row>
        <row r="103">
          <cell r="B103" t="str">
            <v>1.1.9.01.01.01.0.</v>
          </cell>
          <cell r="C103" t="str">
            <v>PRIMAS Y GASTOS DE SEGUROS A DEVENGAR C/P</v>
          </cell>
          <cell r="D103">
            <v>0</v>
          </cell>
          <cell r="E103">
            <v>5691305.0099999998</v>
          </cell>
          <cell r="F103">
            <v>4268479.34</v>
          </cell>
          <cell r="G103">
            <v>1422825.67</v>
          </cell>
        </row>
        <row r="104">
          <cell r="B104" t="str">
            <v>1.1.9.01.01.01.0.22191</v>
          </cell>
          <cell r="C104" t="str">
            <v>INSTITUTO NACIONAL DE SEGUROS (INS)</v>
          </cell>
          <cell r="D104">
            <v>0</v>
          </cell>
          <cell r="E104">
            <v>5691305.0099999998</v>
          </cell>
          <cell r="F104">
            <v>4268479.34</v>
          </cell>
          <cell r="G104">
            <v>1422825.67</v>
          </cell>
        </row>
        <row r="105">
          <cell r="B105" t="str">
            <v>1.1.9.01.99.</v>
          </cell>
          <cell r="C105" t="str">
            <v>OTROS GASTOS A DEVENGAR C/P</v>
          </cell>
          <cell r="D105">
            <v>35332464.859999999</v>
          </cell>
          <cell r="E105">
            <v>18257623.030000001</v>
          </cell>
          <cell r="F105">
            <v>6412281.9400000004</v>
          </cell>
          <cell r="G105">
            <v>47177805.950000003</v>
          </cell>
        </row>
        <row r="106">
          <cell r="B106" t="str">
            <v>1.1.9.01.99.99.</v>
          </cell>
          <cell r="C106" t="str">
            <v>OTROS GASTOS A DEVENGAR C/P</v>
          </cell>
          <cell r="D106">
            <v>35332464.859999999</v>
          </cell>
          <cell r="E106">
            <v>18257623.030000001</v>
          </cell>
          <cell r="F106">
            <v>6412281.9400000004</v>
          </cell>
          <cell r="G106">
            <v>47177805.950000003</v>
          </cell>
        </row>
        <row r="107">
          <cell r="B107" t="str">
            <v>1.1.9.01.99.99.0.</v>
          </cell>
          <cell r="C107" t="str">
            <v>OTROS GASTOS A DEVENGAR C/P</v>
          </cell>
          <cell r="D107">
            <v>35332464.859999999</v>
          </cell>
          <cell r="E107">
            <v>18257623.030000001</v>
          </cell>
          <cell r="F107">
            <v>6412281.9400000004</v>
          </cell>
          <cell r="G107">
            <v>47177805.950000003</v>
          </cell>
        </row>
        <row r="108">
          <cell r="B108" t="str">
            <v>1.1.9.01.99.99.0.99999</v>
          </cell>
          <cell r="C108" t="str">
            <v>COMBUSTIBLE PAGADO POR ADELANTADO</v>
          </cell>
          <cell r="D108">
            <v>35332464.859999999</v>
          </cell>
          <cell r="E108">
            <v>18257623.030000001</v>
          </cell>
          <cell r="F108">
            <v>6412281.9400000004</v>
          </cell>
          <cell r="G108">
            <v>47177805.950000003</v>
          </cell>
        </row>
        <row r="109">
          <cell r="B109" t="str">
            <v>1.1.9.02.</v>
          </cell>
          <cell r="C109" t="str">
            <v>CUENTAS TRANSITORIAS</v>
          </cell>
          <cell r="D109">
            <v>2210970.89</v>
          </cell>
          <cell r="E109">
            <v>266875.36</v>
          </cell>
          <cell r="F109">
            <v>345267.6</v>
          </cell>
          <cell r="G109">
            <v>2132578.65</v>
          </cell>
        </row>
        <row r="110">
          <cell r="B110" t="str">
            <v>1.1.9.02.01.</v>
          </cell>
          <cell r="C110" t="str">
            <v>REGISTROS TRANSITORIOS</v>
          </cell>
          <cell r="D110">
            <v>2210970.89</v>
          </cell>
          <cell r="E110">
            <v>266875.36</v>
          </cell>
          <cell r="F110">
            <v>345267.6</v>
          </cell>
          <cell r="G110">
            <v>2132578.65</v>
          </cell>
        </row>
        <row r="111">
          <cell r="B111" t="str">
            <v>1.1.9.02.01.01.</v>
          </cell>
          <cell r="C111" t="str">
            <v>REGISTROS TRANSITORIOS DE TRANSACCIONES SIN MOVIMIENTO DE FONDOS</v>
          </cell>
          <cell r="D111">
            <v>2210970.89</v>
          </cell>
          <cell r="E111">
            <v>266875.36</v>
          </cell>
          <cell r="F111">
            <v>345267.6</v>
          </cell>
          <cell r="G111">
            <v>2132578.65</v>
          </cell>
        </row>
        <row r="112">
          <cell r="B112" t="str">
            <v>1.1.9.02.01.01.0.</v>
          </cell>
          <cell r="C112" t="str">
            <v>REGISTROS TRANSITORIOS DE TRANSACCIONES SIN MOVIMIENTO DE FONDOS</v>
          </cell>
          <cell r="D112">
            <v>2210970.89</v>
          </cell>
          <cell r="E112">
            <v>266875.36</v>
          </cell>
          <cell r="F112">
            <v>345267.6</v>
          </cell>
          <cell r="G112">
            <v>2132578.65</v>
          </cell>
        </row>
        <row r="113">
          <cell r="B113" t="str">
            <v>1.1.9.02.01.01.0.99999</v>
          </cell>
          <cell r="C113" t="str">
            <v>REGISTROS TRANSITORIOS DE TRANSACCIONES SIN MOVIMIENTO DE FONDOS</v>
          </cell>
          <cell r="D113">
            <v>2210970.89</v>
          </cell>
          <cell r="E113">
            <v>266875.36</v>
          </cell>
          <cell r="F113">
            <v>345267.6</v>
          </cell>
          <cell r="G113">
            <v>2132578.65</v>
          </cell>
        </row>
        <row r="114">
          <cell r="B114" t="str">
            <v>1.2.</v>
          </cell>
          <cell r="C114" t="str">
            <v>ACTIVO NO CORRIENTE</v>
          </cell>
          <cell r="D114">
            <v>1897315273.28</v>
          </cell>
          <cell r="E114">
            <v>115557181.31999999</v>
          </cell>
          <cell r="F114">
            <v>101853728.19</v>
          </cell>
          <cell r="G114">
            <v>1911018726.4100001</v>
          </cell>
        </row>
        <row r="115">
          <cell r="B115" t="str">
            <v>1.2.3.</v>
          </cell>
          <cell r="C115" t="str">
            <v>CUENTAS A COBRAR A LARGO PLAZO</v>
          </cell>
          <cell r="D115">
            <v>61469332.869999997</v>
          </cell>
          <cell r="E115">
            <v>32967692.969999999</v>
          </cell>
          <cell r="F115">
            <v>9570760</v>
          </cell>
          <cell r="G115">
            <v>84866265.840000004</v>
          </cell>
        </row>
        <row r="116">
          <cell r="B116" t="str">
            <v>1.2.3.08.</v>
          </cell>
          <cell r="C116" t="str">
            <v>DOCUMENTOS A COBRAR A LARGO PLAZO</v>
          </cell>
          <cell r="D116">
            <v>51898572.869999997</v>
          </cell>
          <cell r="E116">
            <v>32967692.969999999</v>
          </cell>
          <cell r="F116">
            <v>0</v>
          </cell>
          <cell r="G116">
            <v>84866265.840000004</v>
          </cell>
        </row>
        <row r="117">
          <cell r="B117" t="str">
            <v>1.2.3.08.02.</v>
          </cell>
          <cell r="C117" t="str">
            <v>DOCUMENTOS A COBRAR POR FRACCIONAMIENTO Y ARREGLOS DE PAGO LARGO PLAZO</v>
          </cell>
          <cell r="D117">
            <v>51898572.869999997</v>
          </cell>
          <cell r="E117">
            <v>32967692.969999999</v>
          </cell>
          <cell r="F117">
            <v>0</v>
          </cell>
          <cell r="G117">
            <v>84866265.840000004</v>
          </cell>
        </row>
        <row r="118">
          <cell r="B118" t="str">
            <v>1.2.3.08.02.99.</v>
          </cell>
          <cell r="C118" t="str">
            <v>DOCUMENTOS A COBRAR POR OTROS FRACCIONAMIENTOS Y ARREGLOS DE PAGO LARGO PLAZO</v>
          </cell>
          <cell r="D118">
            <v>51898572.869999997</v>
          </cell>
          <cell r="E118">
            <v>32967692.969999999</v>
          </cell>
          <cell r="F118">
            <v>0</v>
          </cell>
          <cell r="G118">
            <v>84866265.840000004</v>
          </cell>
        </row>
        <row r="119">
          <cell r="B119" t="str">
            <v>1.2.3.08.02.99.1.</v>
          </cell>
          <cell r="C119" t="str">
            <v>DOCUMENTOS A COBRAR POR OTROS FRACCIONAMIENTOS Y ARREGLOS DE PAGO LARGO PLAZO</v>
          </cell>
          <cell r="D119">
            <v>51898572.869999997</v>
          </cell>
          <cell r="E119">
            <v>32967692.969999999</v>
          </cell>
          <cell r="F119">
            <v>0</v>
          </cell>
          <cell r="G119">
            <v>84866265.840000004</v>
          </cell>
        </row>
        <row r="120">
          <cell r="B120" t="str">
            <v>1.2.3.08.02.99.1.99999</v>
          </cell>
          <cell r="C120" t="str">
            <v>DOCUMENTOS A COBRAR POR OTROS FRACCIONAMIENTOS Y ARREGLOS DE PAGO LARGO PLAZO -VALOR NOMINAL</v>
          </cell>
          <cell r="D120">
            <v>51898572.869999997</v>
          </cell>
          <cell r="E120">
            <v>32967692.969999999</v>
          </cell>
          <cell r="F120">
            <v>0</v>
          </cell>
          <cell r="G120">
            <v>84866265.840000004</v>
          </cell>
        </row>
        <row r="121">
          <cell r="B121" t="str">
            <v>1.2.3.98.</v>
          </cell>
          <cell r="C121" t="str">
            <v>OTRAS CUENTAS A COBRAR A LARGO PLAZO</v>
          </cell>
          <cell r="D121">
            <v>9570760</v>
          </cell>
          <cell r="E121">
            <v>0</v>
          </cell>
          <cell r="F121">
            <v>9570760</v>
          </cell>
          <cell r="G121">
            <v>0</v>
          </cell>
        </row>
        <row r="122">
          <cell r="B122" t="str">
            <v>1.2.3.98.02.</v>
          </cell>
          <cell r="C122" t="str">
            <v>CUENTAS A COBRAR A VALOR RAZONABLE LARGO PLAZO</v>
          </cell>
          <cell r="D122">
            <v>9570760</v>
          </cell>
          <cell r="E122">
            <v>0</v>
          </cell>
          <cell r="F122">
            <v>9570760</v>
          </cell>
          <cell r="G122">
            <v>0</v>
          </cell>
        </row>
        <row r="123">
          <cell r="B123" t="str">
            <v>1.2.3.98.02.99.</v>
          </cell>
          <cell r="C123" t="str">
            <v>OTRAS CUENTAS A COBRAR A VALOR RAZONABLE LARGO PLAZO</v>
          </cell>
          <cell r="D123">
            <v>9570760</v>
          </cell>
          <cell r="E123">
            <v>0</v>
          </cell>
          <cell r="F123">
            <v>9570760</v>
          </cell>
          <cell r="G123">
            <v>0</v>
          </cell>
        </row>
        <row r="124">
          <cell r="B124" t="str">
            <v>1.2.3.98.02.99.1.</v>
          </cell>
          <cell r="C124" t="str">
            <v>OTRAS CUENTAS A COBRAR AL SECTOR PRIVADO INTERNO A VALOR RAZONABLE LARGO PLAZO</v>
          </cell>
          <cell r="D124">
            <v>9570760</v>
          </cell>
          <cell r="E124">
            <v>0</v>
          </cell>
          <cell r="F124">
            <v>9570760</v>
          </cell>
          <cell r="G124">
            <v>0</v>
          </cell>
        </row>
        <row r="125">
          <cell r="B125" t="str">
            <v>1.2.3.98.02.99.1.99999</v>
          </cell>
          <cell r="C125" t="str">
            <v>CHEQUES SUSTRAIDOS Y CAMBIADOS</v>
          </cell>
          <cell r="D125">
            <v>9570760</v>
          </cell>
          <cell r="E125">
            <v>0</v>
          </cell>
          <cell r="F125">
            <v>9570760</v>
          </cell>
          <cell r="G125">
            <v>0</v>
          </cell>
        </row>
        <row r="126">
          <cell r="B126" t="str">
            <v>1.2.5.</v>
          </cell>
          <cell r="C126" t="str">
            <v>BIENES NO CONCESIONADOS</v>
          </cell>
          <cell r="D126">
            <v>1646735574.8900001</v>
          </cell>
          <cell r="E126">
            <v>8660406.8499999996</v>
          </cell>
          <cell r="F126">
            <v>49683124.07</v>
          </cell>
          <cell r="G126">
            <v>1605712857.6700001</v>
          </cell>
        </row>
        <row r="127">
          <cell r="B127" t="str">
            <v>1.2.5.01.</v>
          </cell>
          <cell r="C127" t="str">
            <v>PROPIEDADES, PLANTA Y EQUIPOS EXPLOTADOS</v>
          </cell>
          <cell r="D127">
            <v>1620425711.27</v>
          </cell>
          <cell r="E127">
            <v>8424591.5700000003</v>
          </cell>
          <cell r="F127">
            <v>38566138.310000002</v>
          </cell>
          <cell r="G127">
            <v>1590284164.53</v>
          </cell>
        </row>
        <row r="128">
          <cell r="B128" t="str">
            <v>1.2.5.01.01.</v>
          </cell>
          <cell r="C128" t="str">
            <v>TIERRAS Y TERRENOS</v>
          </cell>
          <cell r="D128">
            <v>431353047.94</v>
          </cell>
          <cell r="E128">
            <v>0</v>
          </cell>
          <cell r="F128">
            <v>0</v>
          </cell>
          <cell r="G128">
            <v>431353047.94</v>
          </cell>
        </row>
        <row r="129">
          <cell r="B129" t="str">
            <v>1.2.5.01.01.01.</v>
          </cell>
          <cell r="C129" t="str">
            <v>TERRENOS PARA CONSTRUCCION DE EDIFICIOS</v>
          </cell>
          <cell r="D129">
            <v>431353047.94</v>
          </cell>
          <cell r="E129">
            <v>0</v>
          </cell>
          <cell r="F129">
            <v>0</v>
          </cell>
          <cell r="G129">
            <v>431353047.94</v>
          </cell>
        </row>
        <row r="130">
          <cell r="B130" t="str">
            <v>1.2.5.01.01.01.6.</v>
          </cell>
          <cell r="C130" t="str">
            <v>VALORES DE ORIGEN</v>
          </cell>
          <cell r="D130">
            <v>199989.6</v>
          </cell>
          <cell r="E130">
            <v>0</v>
          </cell>
          <cell r="F130">
            <v>0</v>
          </cell>
          <cell r="G130">
            <v>199989.6</v>
          </cell>
        </row>
        <row r="131">
          <cell r="B131" t="str">
            <v>1.2.5.01.01.01.6.99999</v>
          </cell>
          <cell r="C131" t="str">
            <v>VALORES DE ORIGEN - TERRENOS PARA CONSTRUCCION</v>
          </cell>
          <cell r="D131">
            <v>199989.6</v>
          </cell>
          <cell r="E131">
            <v>0</v>
          </cell>
          <cell r="F131">
            <v>0</v>
          </cell>
          <cell r="G131">
            <v>199989.6</v>
          </cell>
        </row>
        <row r="132">
          <cell r="B132" t="str">
            <v>1.2.5.01.01.01.7.</v>
          </cell>
          <cell r="C132" t="str">
            <v>REVALUACIONES</v>
          </cell>
          <cell r="D132">
            <v>431153058.33999997</v>
          </cell>
          <cell r="E132">
            <v>0</v>
          </cell>
          <cell r="F132">
            <v>0</v>
          </cell>
          <cell r="G132">
            <v>431153058.33999997</v>
          </cell>
        </row>
        <row r="133">
          <cell r="B133" t="str">
            <v>1.2.5.01.01.01.7.99999</v>
          </cell>
          <cell r="C133" t="str">
            <v>REVALUACIONES</v>
          </cell>
          <cell r="D133">
            <v>431153058.33999997</v>
          </cell>
          <cell r="E133">
            <v>0</v>
          </cell>
          <cell r="F133">
            <v>0</v>
          </cell>
          <cell r="G133">
            <v>431153058.33999997</v>
          </cell>
        </row>
        <row r="134">
          <cell r="B134" t="str">
            <v>1.2.5.01.02.</v>
          </cell>
          <cell r="C134" t="str">
            <v>EDIFICIOS</v>
          </cell>
          <cell r="D134">
            <v>1064066136.26</v>
          </cell>
          <cell r="E134">
            <v>2274221.2799999998</v>
          </cell>
          <cell r="F134">
            <v>15890363.039999999</v>
          </cell>
          <cell r="G134">
            <v>1050449994.5</v>
          </cell>
        </row>
        <row r="135">
          <cell r="B135" t="str">
            <v>1.2.5.01.02.01.</v>
          </cell>
          <cell r="C135" t="str">
            <v>EDIFICIOS DE OFICINAS Y ATENCION AL PUBLICO</v>
          </cell>
          <cell r="D135">
            <v>1064066136.26</v>
          </cell>
          <cell r="E135">
            <v>2274221.2799999998</v>
          </cell>
          <cell r="F135">
            <v>15890363.039999999</v>
          </cell>
          <cell r="G135">
            <v>1050449994.5</v>
          </cell>
        </row>
        <row r="136">
          <cell r="B136" t="str">
            <v>1.2.5.01.02.01.1.</v>
          </cell>
          <cell r="C136" t="str">
            <v>VALORES DE ORIGEN</v>
          </cell>
          <cell r="D136">
            <v>1281546549.03</v>
          </cell>
          <cell r="E136">
            <v>0</v>
          </cell>
          <cell r="F136">
            <v>0</v>
          </cell>
          <cell r="G136">
            <v>1281546549.03</v>
          </cell>
        </row>
        <row r="137">
          <cell r="B137" t="str">
            <v>1.2.5.01.02.01.1.99999</v>
          </cell>
          <cell r="C137" t="str">
            <v>VALORES DE ORIGEN - EDIFICIOS DE OFICINAS Y AT</v>
          </cell>
          <cell r="D137">
            <v>1281546549.03</v>
          </cell>
          <cell r="E137">
            <v>0</v>
          </cell>
          <cell r="F137">
            <v>0</v>
          </cell>
          <cell r="G137">
            <v>1281546549.03</v>
          </cell>
        </row>
        <row r="138">
          <cell r="B138" t="str">
            <v>1.2.5.01.02.01.2.</v>
          </cell>
          <cell r="C138" t="str">
            <v>REVALUACIONES</v>
          </cell>
          <cell r="D138">
            <v>39798872.75</v>
          </cell>
          <cell r="E138">
            <v>0</v>
          </cell>
          <cell r="F138">
            <v>0</v>
          </cell>
          <cell r="G138">
            <v>39798872.75</v>
          </cell>
        </row>
        <row r="139">
          <cell r="B139" t="str">
            <v>1.2.5.01.02.01.2.99999</v>
          </cell>
          <cell r="C139" t="str">
            <v>REVALUACIONES - EDIFICIOS DE OFICINAS Y AT</v>
          </cell>
          <cell r="D139">
            <v>39798872.75</v>
          </cell>
          <cell r="E139">
            <v>0</v>
          </cell>
          <cell r="F139">
            <v>0</v>
          </cell>
          <cell r="G139">
            <v>39798872.75</v>
          </cell>
        </row>
        <row r="140">
          <cell r="B140" t="str">
            <v>1.2.5.01.02.01.3.</v>
          </cell>
          <cell r="C140" t="str">
            <v>DEPRECIACIONES ACUMULADAS *</v>
          </cell>
          <cell r="D140">
            <v>-147670032.09</v>
          </cell>
          <cell r="E140">
            <v>2274221.2799999998</v>
          </cell>
          <cell r="F140">
            <v>15890363.039999999</v>
          </cell>
          <cell r="G140">
            <v>-161286173.84999999</v>
          </cell>
        </row>
        <row r="141">
          <cell r="B141" t="str">
            <v>1.2.5.01.02.01.3.99999</v>
          </cell>
          <cell r="C141" t="str">
            <v>DEPRECIACIONES ACUMULADAS*-EDIFICIOS DE OFICIN</v>
          </cell>
          <cell r="D141">
            <v>-147670032.09</v>
          </cell>
          <cell r="E141">
            <v>2274221.2799999998</v>
          </cell>
          <cell r="F141">
            <v>15890363.039999999</v>
          </cell>
          <cell r="G141">
            <v>-161286173.84999999</v>
          </cell>
        </row>
        <row r="142">
          <cell r="B142" t="str">
            <v>1.2.5.01.02.01.4.</v>
          </cell>
          <cell r="C142" t="str">
            <v>PERDIDAS POR DETERIORO *</v>
          </cell>
          <cell r="D142">
            <v>-109609253.43000001</v>
          </cell>
          <cell r="E142">
            <v>0</v>
          </cell>
          <cell r="F142">
            <v>0</v>
          </cell>
          <cell r="G142">
            <v>-109609253.43000001</v>
          </cell>
        </row>
        <row r="143">
          <cell r="B143" t="str">
            <v>1.2.5.01.02.01.4.99999</v>
          </cell>
          <cell r="C143" t="str">
            <v>PERDIDAS POR DETERIORO*-EDIFICIOS DE OFICIN</v>
          </cell>
          <cell r="D143">
            <v>-109609253.43000001</v>
          </cell>
          <cell r="E143">
            <v>0</v>
          </cell>
          <cell r="F143">
            <v>0</v>
          </cell>
          <cell r="G143">
            <v>-109609253.43000001</v>
          </cell>
        </row>
        <row r="144">
          <cell r="B144" t="str">
            <v>1.2.5.01.03.</v>
          </cell>
          <cell r="C144" t="str">
            <v>MAQUINARIA Y EQUIPO PARA LA PRODUCCION</v>
          </cell>
          <cell r="D144">
            <v>9734924.9900000002</v>
          </cell>
          <cell r="E144">
            <v>0</v>
          </cell>
          <cell r="F144">
            <v>722514.33</v>
          </cell>
          <cell r="G144">
            <v>9012410.6600000001</v>
          </cell>
        </row>
        <row r="145">
          <cell r="B145" t="str">
            <v>1.2.5.01.03.03.</v>
          </cell>
          <cell r="C145" t="str">
            <v>PLANTA ELECTRICA</v>
          </cell>
          <cell r="D145">
            <v>9734924.9900000002</v>
          </cell>
          <cell r="E145">
            <v>0</v>
          </cell>
          <cell r="F145">
            <v>722514.33</v>
          </cell>
          <cell r="G145">
            <v>9012410.6600000001</v>
          </cell>
        </row>
        <row r="146">
          <cell r="B146" t="str">
            <v>1.2.5.01.03.03.1.</v>
          </cell>
          <cell r="C146" t="str">
            <v>VALORES DE ORIGEN</v>
          </cell>
          <cell r="D146">
            <v>16267079.300000001</v>
          </cell>
          <cell r="E146">
            <v>0</v>
          </cell>
          <cell r="F146">
            <v>0</v>
          </cell>
          <cell r="G146">
            <v>16267079.300000001</v>
          </cell>
        </row>
        <row r="147">
          <cell r="B147" t="str">
            <v>1.2.5.01.03.03.1.99999</v>
          </cell>
          <cell r="C147" t="str">
            <v>VALORES DE ORIGEN - PLANTA ELECTRICA</v>
          </cell>
          <cell r="D147">
            <v>16267079.300000001</v>
          </cell>
          <cell r="E147">
            <v>0</v>
          </cell>
          <cell r="F147">
            <v>0</v>
          </cell>
          <cell r="G147">
            <v>16267079.300000001</v>
          </cell>
        </row>
        <row r="148">
          <cell r="B148" t="str">
            <v>1.2.5.01.03.03.3.</v>
          </cell>
          <cell r="C148" t="str">
            <v>DEPRECIACIONES ACUMULADAS*</v>
          </cell>
          <cell r="D148">
            <v>-6532154.3099999996</v>
          </cell>
          <cell r="E148">
            <v>0</v>
          </cell>
          <cell r="F148">
            <v>722514.33</v>
          </cell>
          <cell r="G148">
            <v>-7254668.6399999997</v>
          </cell>
        </row>
        <row r="149">
          <cell r="B149" t="str">
            <v>1.2.5.01.03.03.3.99999</v>
          </cell>
          <cell r="C149" t="str">
            <v>DEPRECIACIONES ACUMULADAS * - PLANTA ELECTRICA</v>
          </cell>
          <cell r="D149">
            <v>-6532154.3099999996</v>
          </cell>
          <cell r="E149">
            <v>0</v>
          </cell>
          <cell r="F149">
            <v>722514.33</v>
          </cell>
          <cell r="G149">
            <v>-7254668.6399999997</v>
          </cell>
        </row>
        <row r="150">
          <cell r="B150" t="str">
            <v>1.2.5.01.04.</v>
          </cell>
          <cell r="C150" t="str">
            <v>EQUIPO DE TRANSPORTE, TRACCION Y ELEVACION</v>
          </cell>
          <cell r="D150">
            <v>19643665.140000001</v>
          </cell>
          <cell r="E150">
            <v>0</v>
          </cell>
          <cell r="F150">
            <v>0</v>
          </cell>
          <cell r="G150">
            <v>19643665.140000001</v>
          </cell>
        </row>
        <row r="151">
          <cell r="B151" t="str">
            <v>1.2.5.01.04.02.</v>
          </cell>
          <cell r="C151" t="str">
            <v>VEHICULOS</v>
          </cell>
          <cell r="D151">
            <v>19643665.140000001</v>
          </cell>
          <cell r="E151">
            <v>0</v>
          </cell>
          <cell r="F151">
            <v>0</v>
          </cell>
          <cell r="G151">
            <v>19643665.140000001</v>
          </cell>
        </row>
        <row r="152">
          <cell r="B152" t="str">
            <v>1.2.5.01.04.02.1.</v>
          </cell>
          <cell r="C152" t="str">
            <v>VALORES DE ORIGEN</v>
          </cell>
          <cell r="D152">
            <v>60015916</v>
          </cell>
          <cell r="E152">
            <v>0</v>
          </cell>
          <cell r="F152">
            <v>0</v>
          </cell>
          <cell r="G152">
            <v>60015916</v>
          </cell>
        </row>
        <row r="153">
          <cell r="B153" t="str">
            <v>1.2.5.01.04.02.1.99999</v>
          </cell>
          <cell r="C153" t="str">
            <v>VALORES DE ORIGEN - VEHICULOS</v>
          </cell>
          <cell r="D153">
            <v>60015916</v>
          </cell>
          <cell r="E153">
            <v>0</v>
          </cell>
          <cell r="F153">
            <v>0</v>
          </cell>
          <cell r="G153">
            <v>60015916</v>
          </cell>
        </row>
        <row r="154">
          <cell r="B154" t="str">
            <v>1.2.5.01.04.02.2.</v>
          </cell>
          <cell r="C154" t="str">
            <v>REVALUACIONES - VEHICULOS</v>
          </cell>
          <cell r="D154">
            <v>17186243.940000001</v>
          </cell>
          <cell r="E154">
            <v>0</v>
          </cell>
          <cell r="F154">
            <v>0</v>
          </cell>
          <cell r="G154">
            <v>17186243.940000001</v>
          </cell>
        </row>
        <row r="155">
          <cell r="B155" t="str">
            <v>1.2.5.01.04.02.2.99999</v>
          </cell>
          <cell r="C155" t="str">
            <v>REVALUACIONES - VEHICULOS</v>
          </cell>
          <cell r="D155">
            <v>17186243.940000001</v>
          </cell>
          <cell r="E155">
            <v>0</v>
          </cell>
          <cell r="F155">
            <v>0</v>
          </cell>
          <cell r="G155">
            <v>17186243.940000001</v>
          </cell>
        </row>
        <row r="156">
          <cell r="B156" t="str">
            <v>1.2.5.01.04.02.3.</v>
          </cell>
          <cell r="C156" t="str">
            <v>DEPRECIACIONES ACUMULADAS*</v>
          </cell>
          <cell r="D156">
            <v>-57558494.799999997</v>
          </cell>
          <cell r="E156">
            <v>0</v>
          </cell>
          <cell r="F156">
            <v>0</v>
          </cell>
          <cell r="G156">
            <v>-57558494.799999997</v>
          </cell>
        </row>
        <row r="157">
          <cell r="B157" t="str">
            <v>1.2.5.01.04.02.3.99999</v>
          </cell>
          <cell r="C157" t="str">
            <v>DEPRECIACIONES ACUMULADAS * - VEHICULOS</v>
          </cell>
          <cell r="D157">
            <v>-57558494.799999997</v>
          </cell>
          <cell r="E157">
            <v>0</v>
          </cell>
          <cell r="F157">
            <v>0</v>
          </cell>
          <cell r="G157">
            <v>-57558494.799999997</v>
          </cell>
        </row>
        <row r="158">
          <cell r="B158" t="str">
            <v>1.2.5.01.05.</v>
          </cell>
          <cell r="C158" t="str">
            <v>EQUIPOS DE COMUNICACION</v>
          </cell>
          <cell r="D158">
            <v>7067548.9699999997</v>
          </cell>
          <cell r="E158">
            <v>0</v>
          </cell>
          <cell r="F158">
            <v>1009761.79</v>
          </cell>
          <cell r="G158">
            <v>6057787.1799999997</v>
          </cell>
        </row>
        <row r="159">
          <cell r="B159" t="str">
            <v>1.2.5.01.05.02.</v>
          </cell>
          <cell r="C159" t="str">
            <v>EQUIPOS DE TELEFONIA</v>
          </cell>
          <cell r="D159">
            <v>119931.25</v>
          </cell>
          <cell r="E159">
            <v>0</v>
          </cell>
          <cell r="F159">
            <v>0</v>
          </cell>
          <cell r="G159">
            <v>119931.25</v>
          </cell>
        </row>
        <row r="160">
          <cell r="B160" t="str">
            <v>1.2.5.01.05.02.1.</v>
          </cell>
          <cell r="C160" t="str">
            <v>VALORES DE ORIGEN</v>
          </cell>
          <cell r="D160">
            <v>1279312.51</v>
          </cell>
          <cell r="E160">
            <v>0</v>
          </cell>
          <cell r="F160">
            <v>0</v>
          </cell>
          <cell r="G160">
            <v>1279312.51</v>
          </cell>
        </row>
        <row r="161">
          <cell r="B161" t="str">
            <v>1.2.5.01.05.02.1.99999</v>
          </cell>
          <cell r="C161" t="str">
            <v>VALORES DE ORIGEN - EQUIPOS DE TELEFONIA</v>
          </cell>
          <cell r="D161">
            <v>1279312.51</v>
          </cell>
          <cell r="E161">
            <v>0</v>
          </cell>
          <cell r="F161">
            <v>0</v>
          </cell>
          <cell r="G161">
            <v>1279312.51</v>
          </cell>
        </row>
        <row r="162">
          <cell r="B162" t="str">
            <v>1.2.5.01.05.02.3.</v>
          </cell>
          <cell r="C162" t="str">
            <v>DEPRECIACIONES ACUMULADAS *</v>
          </cell>
          <cell r="D162">
            <v>-1159381.26</v>
          </cell>
          <cell r="E162">
            <v>0</v>
          </cell>
          <cell r="F162">
            <v>0</v>
          </cell>
          <cell r="G162">
            <v>-1159381.26</v>
          </cell>
        </row>
        <row r="163">
          <cell r="B163" t="str">
            <v>1.2.5.01.05.02.3.99999</v>
          </cell>
          <cell r="C163" t="str">
            <v>DEPRECIACIONES ACUMULADAS * - EQUIPOS DE TELEF</v>
          </cell>
          <cell r="D163">
            <v>-1159381.26</v>
          </cell>
          <cell r="E163">
            <v>0</v>
          </cell>
          <cell r="F163">
            <v>0</v>
          </cell>
          <cell r="G163">
            <v>-1159381.26</v>
          </cell>
        </row>
        <row r="164">
          <cell r="B164" t="str">
            <v>1.2.5.01.05.03.</v>
          </cell>
          <cell r="C164" t="str">
            <v>EQUIPO DE RADIOCOMUNICACIÓN</v>
          </cell>
          <cell r="D164">
            <v>100120</v>
          </cell>
          <cell r="E164">
            <v>0</v>
          </cell>
          <cell r="F164">
            <v>0</v>
          </cell>
          <cell r="G164">
            <v>100120</v>
          </cell>
        </row>
        <row r="165">
          <cell r="B165" t="str">
            <v>1.2.5.01.05.03.1.</v>
          </cell>
          <cell r="C165" t="str">
            <v>VALOR DE ORIGEN</v>
          </cell>
          <cell r="D165">
            <v>100120</v>
          </cell>
          <cell r="E165">
            <v>0</v>
          </cell>
          <cell r="F165">
            <v>0</v>
          </cell>
          <cell r="G165">
            <v>100120</v>
          </cell>
        </row>
        <row r="166">
          <cell r="B166" t="str">
            <v>1.2.5.01.05.03.1.99999</v>
          </cell>
          <cell r="C166" t="str">
            <v>VALOR DE ORIGEN - EQUIPO RADIOCOMUNICACION</v>
          </cell>
          <cell r="D166">
            <v>100120</v>
          </cell>
          <cell r="E166">
            <v>0</v>
          </cell>
          <cell r="F166">
            <v>0</v>
          </cell>
          <cell r="G166">
            <v>100120</v>
          </cell>
        </row>
        <row r="167">
          <cell r="B167" t="str">
            <v>1.2.5.01.05.04.</v>
          </cell>
          <cell r="C167" t="str">
            <v>EQUIPOS DE AUDIO Y VIDEO</v>
          </cell>
          <cell r="D167">
            <v>4721385.22</v>
          </cell>
          <cell r="E167">
            <v>0</v>
          </cell>
          <cell r="F167">
            <v>612090.65</v>
          </cell>
          <cell r="G167">
            <v>4109294.57</v>
          </cell>
        </row>
        <row r="168">
          <cell r="B168" t="str">
            <v>1.2.5.01.05.04.1.</v>
          </cell>
          <cell r="C168" t="str">
            <v>VALORES DE ORIGEN</v>
          </cell>
          <cell r="D168">
            <v>12159959.369999999</v>
          </cell>
          <cell r="E168">
            <v>0</v>
          </cell>
          <cell r="F168">
            <v>0</v>
          </cell>
          <cell r="G168">
            <v>12159959.369999999</v>
          </cell>
        </row>
        <row r="169">
          <cell r="B169" t="str">
            <v>1.2.5.01.05.04.1.99999</v>
          </cell>
          <cell r="C169" t="str">
            <v>VALORES DE ORIGEN - EQUIPOS DE AUDIO Y VIDEO</v>
          </cell>
          <cell r="D169">
            <v>12159959.369999999</v>
          </cell>
          <cell r="E169">
            <v>0</v>
          </cell>
          <cell r="F169">
            <v>0</v>
          </cell>
          <cell r="G169">
            <v>12159959.369999999</v>
          </cell>
        </row>
        <row r="170">
          <cell r="B170" t="str">
            <v>1.2.5.01.05.04.3.</v>
          </cell>
          <cell r="C170" t="str">
            <v>DEPRECIACIONES ACUMULADAS *</v>
          </cell>
          <cell r="D170">
            <v>-7438574.1500000004</v>
          </cell>
          <cell r="E170">
            <v>0</v>
          </cell>
          <cell r="F170">
            <v>612090.65</v>
          </cell>
          <cell r="G170">
            <v>-8050664.7999999998</v>
          </cell>
        </row>
        <row r="171">
          <cell r="B171" t="str">
            <v>1.2.5.01.05.04.3.99999</v>
          </cell>
          <cell r="C171" t="str">
            <v>DEPRECIACIONES ACUMULADAS * - EQUIPOS DE AUDIO</v>
          </cell>
          <cell r="D171">
            <v>-7438574.1500000004</v>
          </cell>
          <cell r="E171">
            <v>0</v>
          </cell>
          <cell r="F171">
            <v>612090.65</v>
          </cell>
          <cell r="G171">
            <v>-8050664.7999999998</v>
          </cell>
        </row>
        <row r="172">
          <cell r="B172" t="str">
            <v>1.2.5.01.05.99.</v>
          </cell>
          <cell r="C172" t="str">
            <v>OTROS EQUIPOS DE COMUNICACION</v>
          </cell>
          <cell r="D172">
            <v>2126112.5</v>
          </cell>
          <cell r="E172">
            <v>0</v>
          </cell>
          <cell r="F172">
            <v>397671.14</v>
          </cell>
          <cell r="G172">
            <v>1728441.36</v>
          </cell>
        </row>
        <row r="173">
          <cell r="B173" t="str">
            <v>1.2.5.01.05.99.1.</v>
          </cell>
          <cell r="C173" t="str">
            <v>VALORES DE ORIGEN</v>
          </cell>
          <cell r="D173">
            <v>5807537</v>
          </cell>
          <cell r="E173">
            <v>0</v>
          </cell>
          <cell r="F173">
            <v>0</v>
          </cell>
          <cell r="G173">
            <v>5807537</v>
          </cell>
        </row>
        <row r="174">
          <cell r="B174" t="str">
            <v>1.2.5.01.05.99.1.99999</v>
          </cell>
          <cell r="C174" t="str">
            <v>VALORES DE ORIGEN - OTROS EQUIPOS DE COMUNICAC</v>
          </cell>
          <cell r="D174">
            <v>5807537</v>
          </cell>
          <cell r="E174">
            <v>0</v>
          </cell>
          <cell r="F174">
            <v>0</v>
          </cell>
          <cell r="G174">
            <v>5807537</v>
          </cell>
        </row>
        <row r="175">
          <cell r="B175" t="str">
            <v>1.2.5.01.05.99.3.</v>
          </cell>
          <cell r="C175" t="str">
            <v>DEPRECIACIONES ACUMULADAS *</v>
          </cell>
          <cell r="D175">
            <v>-3681424.5</v>
          </cell>
          <cell r="E175">
            <v>0</v>
          </cell>
          <cell r="F175">
            <v>397671.14</v>
          </cell>
          <cell r="G175">
            <v>-4079095.64</v>
          </cell>
        </row>
        <row r="176">
          <cell r="B176" t="str">
            <v>1.2.5.01.05.99.3.99999</v>
          </cell>
          <cell r="C176" t="str">
            <v>DEPRECIACIONES ACUMULADAS * - OTROS EQUIPOS DE</v>
          </cell>
          <cell r="D176">
            <v>-3681424.5</v>
          </cell>
          <cell r="E176">
            <v>0</v>
          </cell>
          <cell r="F176">
            <v>397671.14</v>
          </cell>
          <cell r="G176">
            <v>-4079095.64</v>
          </cell>
        </row>
        <row r="177">
          <cell r="B177" t="str">
            <v>1.2.5.01.06.</v>
          </cell>
          <cell r="C177" t="str">
            <v>EQUIPOS Y MOBILIARIO DE OFICINA</v>
          </cell>
          <cell r="D177">
            <v>29021494.780000001</v>
          </cell>
          <cell r="E177">
            <v>4709775.07</v>
          </cell>
          <cell r="F177">
            <v>8375688.5899999999</v>
          </cell>
          <cell r="G177">
            <v>25355581.260000002</v>
          </cell>
        </row>
        <row r="178">
          <cell r="B178" t="str">
            <v>1.2.5.01.06.01.</v>
          </cell>
          <cell r="C178" t="str">
            <v>ARCHIVADORES, BIBLIOTECAS Y ARMARIOS</v>
          </cell>
          <cell r="D178">
            <v>4795490.6399999997</v>
          </cell>
          <cell r="E178">
            <v>4191595.09</v>
          </cell>
          <cell r="F178">
            <v>1441791.16</v>
          </cell>
          <cell r="G178">
            <v>7545294.5700000003</v>
          </cell>
        </row>
        <row r="179">
          <cell r="B179" t="str">
            <v>1.2.5.01.06.01.1.</v>
          </cell>
          <cell r="C179" t="str">
            <v>VALORES DE ORIGEN</v>
          </cell>
          <cell r="D179">
            <v>21994266.920000002</v>
          </cell>
          <cell r="E179">
            <v>0</v>
          </cell>
          <cell r="F179">
            <v>0</v>
          </cell>
          <cell r="G179">
            <v>21994266.920000002</v>
          </cell>
        </row>
        <row r="180">
          <cell r="B180" t="str">
            <v>1.2.5.01.06.01.1.99999</v>
          </cell>
          <cell r="C180" t="str">
            <v>VALORES DE ORIGEN  -  ARCHIVADORES, BIBLIOTECA</v>
          </cell>
          <cell r="D180">
            <v>21994266.920000002</v>
          </cell>
          <cell r="E180">
            <v>0</v>
          </cell>
          <cell r="F180">
            <v>0</v>
          </cell>
          <cell r="G180">
            <v>21994266.920000002</v>
          </cell>
        </row>
        <row r="181">
          <cell r="B181" t="str">
            <v>1.2.5.01.06.01.2.</v>
          </cell>
          <cell r="C181" t="str">
            <v>REVALUACIONES</v>
          </cell>
          <cell r="D181">
            <v>503131.4</v>
          </cell>
          <cell r="E181">
            <v>0</v>
          </cell>
          <cell r="F181">
            <v>0</v>
          </cell>
          <cell r="G181">
            <v>503131.4</v>
          </cell>
        </row>
        <row r="182">
          <cell r="B182" t="str">
            <v>1.2.5.01.06.01.2.99999</v>
          </cell>
          <cell r="C182" t="str">
            <v>REVALUACIONES</v>
          </cell>
          <cell r="D182">
            <v>503131.4</v>
          </cell>
          <cell r="E182">
            <v>0</v>
          </cell>
          <cell r="F182">
            <v>0</v>
          </cell>
          <cell r="G182">
            <v>503131.4</v>
          </cell>
        </row>
        <row r="183">
          <cell r="B183" t="str">
            <v>1.2.5.01.06.01.4.</v>
          </cell>
          <cell r="C183" t="str">
            <v>PERDIDAS POR DETERIORO*</v>
          </cell>
          <cell r="D183">
            <v>-4328318.2300000004</v>
          </cell>
          <cell r="E183">
            <v>4191595.09</v>
          </cell>
          <cell r="F183">
            <v>0</v>
          </cell>
          <cell r="G183">
            <v>-136723.14000000001</v>
          </cell>
        </row>
        <row r="184">
          <cell r="B184" t="str">
            <v>1.2.5.01.06.01.4.99999</v>
          </cell>
          <cell r="C184" t="str">
            <v>PREDIDA POR DETERIORO ARCHIVADORES, BIBILIOTECA</v>
          </cell>
          <cell r="D184">
            <v>-4328318.2300000004</v>
          </cell>
          <cell r="E184">
            <v>4191595.09</v>
          </cell>
          <cell r="F184">
            <v>0</v>
          </cell>
          <cell r="G184">
            <v>-136723.14000000001</v>
          </cell>
        </row>
        <row r="185">
          <cell r="B185" t="str">
            <v>1.2.5.01.06.01.3.</v>
          </cell>
          <cell r="C185" t="str">
            <v>DEPRECIACIONES ACUMULADAS *</v>
          </cell>
          <cell r="D185">
            <v>-13373589.449999999</v>
          </cell>
          <cell r="E185">
            <v>0</v>
          </cell>
          <cell r="F185">
            <v>1441791.16</v>
          </cell>
          <cell r="G185">
            <v>-14815380.609999999</v>
          </cell>
        </row>
        <row r="186">
          <cell r="B186" t="str">
            <v>1.2.5.01.06.01.3.99999</v>
          </cell>
          <cell r="C186" t="str">
            <v>DEPRECIACIONES ACUMULADAS*-ARCHIVADORES, BIBLI</v>
          </cell>
          <cell r="D186">
            <v>-13373589.449999999</v>
          </cell>
          <cell r="E186">
            <v>0</v>
          </cell>
          <cell r="F186">
            <v>1441791.16</v>
          </cell>
          <cell r="G186">
            <v>-14815380.609999999</v>
          </cell>
        </row>
        <row r="187">
          <cell r="B187" t="str">
            <v>1.2.5.01.06.02.</v>
          </cell>
          <cell r="C187" t="str">
            <v>MESAS Y ESCRITORIOS</v>
          </cell>
          <cell r="D187">
            <v>11234194.789999999</v>
          </cell>
          <cell r="E187">
            <v>0</v>
          </cell>
          <cell r="F187">
            <v>5329750.12</v>
          </cell>
          <cell r="G187">
            <v>5904444.6699999999</v>
          </cell>
        </row>
        <row r="188">
          <cell r="B188" t="str">
            <v>1.2.5.01.06.02.1.</v>
          </cell>
          <cell r="C188" t="str">
            <v>VALORES DE ORIGEN</v>
          </cell>
          <cell r="D188">
            <v>33212006.829999998</v>
          </cell>
          <cell r="E188">
            <v>0</v>
          </cell>
          <cell r="F188">
            <v>0</v>
          </cell>
          <cell r="G188">
            <v>33212006.829999998</v>
          </cell>
        </row>
        <row r="189">
          <cell r="B189" t="str">
            <v>1.2.5.01.06.02.1.99999</v>
          </cell>
          <cell r="C189" t="str">
            <v>VALORES DE ORIGEN - MESAS Y ESCRITORIOS</v>
          </cell>
          <cell r="D189">
            <v>33212006.829999998</v>
          </cell>
          <cell r="E189">
            <v>0</v>
          </cell>
          <cell r="F189">
            <v>0</v>
          </cell>
          <cell r="G189">
            <v>33212006.829999998</v>
          </cell>
        </row>
        <row r="190">
          <cell r="B190" t="str">
            <v>1.2.5.01.06.02.3.</v>
          </cell>
          <cell r="C190" t="str">
            <v>DEPRECIACION ACUMULADAS *</v>
          </cell>
          <cell r="D190">
            <v>-21977812.039999999</v>
          </cell>
          <cell r="E190">
            <v>0</v>
          </cell>
          <cell r="F190">
            <v>1381411.36</v>
          </cell>
          <cell r="G190">
            <v>-23359223.399999999</v>
          </cell>
        </row>
        <row r="191">
          <cell r="B191" t="str">
            <v>1.2.5.01.06.02.3.99999</v>
          </cell>
          <cell r="C191" t="str">
            <v>DEPRECIACIONES ACUMULADAS *- MESAS Y ESCRITORI</v>
          </cell>
          <cell r="D191">
            <v>-21977812.039999999</v>
          </cell>
          <cell r="E191">
            <v>0</v>
          </cell>
          <cell r="F191">
            <v>1381411.36</v>
          </cell>
          <cell r="G191">
            <v>-23359223.399999999</v>
          </cell>
        </row>
        <row r="192">
          <cell r="B192" t="str">
            <v>1.2.5.01.06.02.4.</v>
          </cell>
          <cell r="C192" t="str">
            <v>PÉRDIDAS POR DETERIORO * MESAS Y ESCRITORIOS</v>
          </cell>
          <cell r="D192">
            <v>0</v>
          </cell>
          <cell r="E192">
            <v>0</v>
          </cell>
          <cell r="F192">
            <v>3948338.76</v>
          </cell>
          <cell r="G192">
            <v>-3948338.76</v>
          </cell>
        </row>
        <row r="193">
          <cell r="B193" t="str">
            <v>1.2.5.01.06.02.4.99999</v>
          </cell>
          <cell r="C193" t="str">
            <v>PÉRDIDAS POR DETERIORO * MESAS Y ESCRITORIOS</v>
          </cell>
          <cell r="D193">
            <v>0</v>
          </cell>
          <cell r="E193">
            <v>0</v>
          </cell>
          <cell r="F193">
            <v>3948338.76</v>
          </cell>
          <cell r="G193">
            <v>-3948338.76</v>
          </cell>
        </row>
        <row r="194">
          <cell r="B194" t="str">
            <v>1.2.5.01.06.03.</v>
          </cell>
          <cell r="C194" t="str">
            <v>SILLAS  Y BANCOS</v>
          </cell>
          <cell r="D194">
            <v>1585689.64</v>
          </cell>
          <cell r="E194">
            <v>0</v>
          </cell>
          <cell r="F194">
            <v>430472.58</v>
          </cell>
          <cell r="G194">
            <v>1155217.06</v>
          </cell>
        </row>
        <row r="195">
          <cell r="B195" t="str">
            <v>1.2.5.01.06.03.1.</v>
          </cell>
          <cell r="C195" t="str">
            <v>VALORES DE ORIGEN</v>
          </cell>
          <cell r="D195">
            <v>3312077.43</v>
          </cell>
          <cell r="E195">
            <v>0</v>
          </cell>
          <cell r="F195">
            <v>0</v>
          </cell>
          <cell r="G195">
            <v>3312077.43</v>
          </cell>
        </row>
        <row r="196">
          <cell r="B196" t="str">
            <v>1.2.5.01.06.03.1.99999</v>
          </cell>
          <cell r="C196" t="str">
            <v>VALORES DE ORIGEN - SILLAS Y BANCOS</v>
          </cell>
          <cell r="D196">
            <v>3312077.43</v>
          </cell>
          <cell r="E196">
            <v>0</v>
          </cell>
          <cell r="F196">
            <v>0</v>
          </cell>
          <cell r="G196">
            <v>3312077.43</v>
          </cell>
        </row>
        <row r="197">
          <cell r="B197" t="str">
            <v>1.2.5.01.06.03.3.</v>
          </cell>
          <cell r="C197" t="str">
            <v>DEPRECIACIONES ACUMULADAS *</v>
          </cell>
          <cell r="D197">
            <v>-1726387.79</v>
          </cell>
          <cell r="E197">
            <v>0</v>
          </cell>
          <cell r="F197">
            <v>187216.25</v>
          </cell>
          <cell r="G197">
            <v>-1913604.04</v>
          </cell>
        </row>
        <row r="198">
          <cell r="B198" t="str">
            <v>1.2.5.01.06.03.3.99999</v>
          </cell>
          <cell r="C198" t="str">
            <v>DEPRECIACIONES ACUMULADAS *- SILLAS Y BANCOS</v>
          </cell>
          <cell r="D198">
            <v>-1726387.79</v>
          </cell>
          <cell r="E198">
            <v>0</v>
          </cell>
          <cell r="F198">
            <v>187216.25</v>
          </cell>
          <cell r="G198">
            <v>-1913604.04</v>
          </cell>
        </row>
        <row r="199">
          <cell r="B199" t="str">
            <v>1.2.5.01.06.03.4.</v>
          </cell>
          <cell r="C199" t="str">
            <v>PÉRDIDAS POR DETERIORO *SILLAS Y BANCOS</v>
          </cell>
          <cell r="D199">
            <v>0</v>
          </cell>
          <cell r="E199">
            <v>0</v>
          </cell>
          <cell r="F199">
            <v>243256.33</v>
          </cell>
          <cell r="G199">
            <v>-243256.33</v>
          </cell>
        </row>
        <row r="200">
          <cell r="B200" t="str">
            <v>1.2.5.01.06.03.4.99999</v>
          </cell>
          <cell r="C200" t="str">
            <v>PÉRDIDAS POR DETERIORO *SILLAS Y BANCOS</v>
          </cell>
          <cell r="D200">
            <v>0</v>
          </cell>
          <cell r="E200">
            <v>0</v>
          </cell>
          <cell r="F200">
            <v>243256.33</v>
          </cell>
          <cell r="G200">
            <v>-243256.33</v>
          </cell>
        </row>
        <row r="201">
          <cell r="B201" t="str">
            <v>1.2.5.01.06.05.</v>
          </cell>
          <cell r="C201" t="str">
            <v>EQUIPOS DE VENTILACION</v>
          </cell>
          <cell r="D201">
            <v>7474.5</v>
          </cell>
          <cell r="E201">
            <v>0</v>
          </cell>
          <cell r="F201">
            <v>1336.5</v>
          </cell>
          <cell r="G201">
            <v>6138</v>
          </cell>
        </row>
        <row r="202">
          <cell r="B202" t="str">
            <v>1.2.5.01.06.05.1.</v>
          </cell>
          <cell r="C202" t="str">
            <v>VALORES DE ORIGEN</v>
          </cell>
          <cell r="D202">
            <v>62795</v>
          </cell>
          <cell r="E202">
            <v>0</v>
          </cell>
          <cell r="F202">
            <v>0</v>
          </cell>
          <cell r="G202">
            <v>62795</v>
          </cell>
        </row>
        <row r="203">
          <cell r="B203" t="str">
            <v>1.2.5.01.06.05.1.99999</v>
          </cell>
          <cell r="C203" t="str">
            <v>VALORES DE ORIGEN - EQUIPOS DE VENTILACION</v>
          </cell>
          <cell r="D203">
            <v>62795</v>
          </cell>
          <cell r="E203">
            <v>0</v>
          </cell>
          <cell r="F203">
            <v>0</v>
          </cell>
          <cell r="G203">
            <v>62795</v>
          </cell>
        </row>
        <row r="204">
          <cell r="B204" t="str">
            <v>1.2.5.01.06.05.3.</v>
          </cell>
          <cell r="C204" t="str">
            <v>DEPRECIACIONES ACUMULADAS *</v>
          </cell>
          <cell r="D204">
            <v>-55320.5</v>
          </cell>
          <cell r="E204">
            <v>0</v>
          </cell>
          <cell r="F204">
            <v>1336.5</v>
          </cell>
          <cell r="G204">
            <v>-56657</v>
          </cell>
        </row>
        <row r="205">
          <cell r="B205" t="str">
            <v>1.2.5.01.06.05.3.99999</v>
          </cell>
          <cell r="C205" t="str">
            <v>DEPRECIACIONES ACUMULADAS * - EQUIPOS DE VENTI</v>
          </cell>
          <cell r="D205">
            <v>-55320.5</v>
          </cell>
          <cell r="E205">
            <v>0</v>
          </cell>
          <cell r="F205">
            <v>1336.5</v>
          </cell>
          <cell r="G205">
            <v>-56657</v>
          </cell>
        </row>
        <row r="206">
          <cell r="B206" t="str">
            <v>1.2.5.01.06.99.</v>
          </cell>
          <cell r="C206" t="str">
            <v>OTROS EQUIPOS Y MOBILIARIO</v>
          </cell>
          <cell r="D206">
            <v>11398645.210000001</v>
          </cell>
          <cell r="E206">
            <v>518179.98</v>
          </cell>
          <cell r="F206">
            <v>1172338.23</v>
          </cell>
          <cell r="G206">
            <v>10744486.960000001</v>
          </cell>
        </row>
        <row r="207">
          <cell r="B207" t="str">
            <v>1.2.5.01.06.99.1.</v>
          </cell>
          <cell r="C207" t="str">
            <v>VALORES DE ORIGEN</v>
          </cell>
          <cell r="D207">
            <v>14287312.85</v>
          </cell>
          <cell r="E207">
            <v>0</v>
          </cell>
          <cell r="F207">
            <v>705007</v>
          </cell>
          <cell r="G207">
            <v>13582305.85</v>
          </cell>
        </row>
        <row r="208">
          <cell r="B208" t="str">
            <v>1.2.5.01.06.99.1.99999</v>
          </cell>
          <cell r="C208" t="str">
            <v>VALORES DE ORIGEN - OTROS EQUIPOS Y MOBILIARIO</v>
          </cell>
          <cell r="D208">
            <v>14287312.85</v>
          </cell>
          <cell r="E208">
            <v>0</v>
          </cell>
          <cell r="F208">
            <v>705007</v>
          </cell>
          <cell r="G208">
            <v>13582305.85</v>
          </cell>
        </row>
        <row r="209">
          <cell r="B209" t="str">
            <v>1.2.5.01.06.99.3.</v>
          </cell>
          <cell r="C209" t="str">
            <v>DEPRECIACIONES ACUMULADAS *</v>
          </cell>
          <cell r="D209">
            <v>-2888667.64</v>
          </cell>
          <cell r="E209">
            <v>518179.98</v>
          </cell>
          <cell r="F209">
            <v>467331.23</v>
          </cell>
          <cell r="G209">
            <v>-2837818.89</v>
          </cell>
        </row>
        <row r="210">
          <cell r="B210" t="str">
            <v>1.2.5.01.06.99.3.99999</v>
          </cell>
          <cell r="C210" t="str">
            <v>DEPRECIACIONES ACUMULADAS * - OTROS EQUIPOS Y</v>
          </cell>
          <cell r="D210">
            <v>-2888667.64</v>
          </cell>
          <cell r="E210">
            <v>518179.98</v>
          </cell>
          <cell r="F210">
            <v>467331.23</v>
          </cell>
          <cell r="G210">
            <v>-2837818.89</v>
          </cell>
        </row>
        <row r="211">
          <cell r="B211" t="str">
            <v>1.2.5.01.07.</v>
          </cell>
          <cell r="C211" t="str">
            <v>EQUIPOS PARA COMPUTACION</v>
          </cell>
          <cell r="D211">
            <v>56877641.100000001</v>
          </cell>
          <cell r="E211">
            <v>0</v>
          </cell>
          <cell r="F211">
            <v>10947908.300000001</v>
          </cell>
          <cell r="G211">
            <v>45929732.799999997</v>
          </cell>
        </row>
        <row r="212">
          <cell r="B212" t="str">
            <v>1.2.5.01.07.01.</v>
          </cell>
          <cell r="C212" t="str">
            <v>COMPUTADORAS</v>
          </cell>
          <cell r="D212">
            <v>50664892.399999999</v>
          </cell>
          <cell r="E212">
            <v>0</v>
          </cell>
          <cell r="F212">
            <v>10061898.960000001</v>
          </cell>
          <cell r="G212">
            <v>40602993.439999998</v>
          </cell>
        </row>
        <row r="213">
          <cell r="B213" t="str">
            <v>1.2.5.01.07.01.1.</v>
          </cell>
          <cell r="C213" t="str">
            <v>VALORES DE ORIGEN</v>
          </cell>
          <cell r="D213">
            <v>124196238.37</v>
          </cell>
          <cell r="E213">
            <v>0</v>
          </cell>
          <cell r="F213">
            <v>0</v>
          </cell>
          <cell r="G213">
            <v>124196238.37</v>
          </cell>
        </row>
        <row r="214">
          <cell r="B214" t="str">
            <v>1.2.5.01.07.01.1.99999</v>
          </cell>
          <cell r="C214" t="str">
            <v>VALORES DE ORIGEN - COMPUTADORAS</v>
          </cell>
          <cell r="D214">
            <v>124196238.37</v>
          </cell>
          <cell r="E214">
            <v>0</v>
          </cell>
          <cell r="F214">
            <v>0</v>
          </cell>
          <cell r="G214">
            <v>124196238.37</v>
          </cell>
        </row>
        <row r="215">
          <cell r="B215" t="str">
            <v>1.2.5.01.07.01.3.</v>
          </cell>
          <cell r="C215" t="str">
            <v>DEPRECIACIONES ACUMULADAS *</v>
          </cell>
          <cell r="D215">
            <v>-73531345.969999999</v>
          </cell>
          <cell r="E215">
            <v>0</v>
          </cell>
          <cell r="F215">
            <v>10061898.960000001</v>
          </cell>
          <cell r="G215">
            <v>-83593244.930000007</v>
          </cell>
        </row>
        <row r="216">
          <cell r="B216" t="str">
            <v>1.2.5.01.07.01.3.99999</v>
          </cell>
          <cell r="C216" t="str">
            <v>DEPRECIACIONES ACUMULADAS * - COMPUTADORAS</v>
          </cell>
          <cell r="D216">
            <v>-73531345.969999999</v>
          </cell>
          <cell r="E216">
            <v>0</v>
          </cell>
          <cell r="F216">
            <v>10061898.960000001</v>
          </cell>
          <cell r="G216">
            <v>-83593244.930000007</v>
          </cell>
        </row>
        <row r="217">
          <cell r="B217" t="str">
            <v>1.2.5.01.07.02.</v>
          </cell>
          <cell r="C217" t="str">
            <v>IMPRESORAS</v>
          </cell>
          <cell r="D217">
            <v>246562.23</v>
          </cell>
          <cell r="E217">
            <v>0</v>
          </cell>
          <cell r="F217">
            <v>207458.64</v>
          </cell>
          <cell r="G217">
            <v>39103.589999999997</v>
          </cell>
        </row>
        <row r="218">
          <cell r="B218" t="str">
            <v>1.2.5.01.07.02.1.</v>
          </cell>
          <cell r="C218" t="str">
            <v>VALORES DE ORIGEN</v>
          </cell>
          <cell r="D218">
            <v>1476112.74</v>
          </cell>
          <cell r="E218">
            <v>0</v>
          </cell>
          <cell r="F218">
            <v>0</v>
          </cell>
          <cell r="G218">
            <v>1476112.74</v>
          </cell>
        </row>
        <row r="219">
          <cell r="B219" t="str">
            <v>1.2.5.01.07.02.1.99999</v>
          </cell>
          <cell r="C219" t="str">
            <v>VALORES DE ORIGEN - IMPRESORAS</v>
          </cell>
          <cell r="D219">
            <v>1476112.74</v>
          </cell>
          <cell r="E219">
            <v>0</v>
          </cell>
          <cell r="F219">
            <v>0</v>
          </cell>
          <cell r="G219">
            <v>1476112.74</v>
          </cell>
        </row>
        <row r="220">
          <cell r="B220" t="str">
            <v>1.2.5.01.07.02.3.</v>
          </cell>
          <cell r="C220" t="str">
            <v>DEPRECIACIONES ACUMULADAS *</v>
          </cell>
          <cell r="D220">
            <v>-1229550.51</v>
          </cell>
          <cell r="E220">
            <v>0</v>
          </cell>
          <cell r="F220">
            <v>207458.64</v>
          </cell>
          <cell r="G220">
            <v>-1437009.15</v>
          </cell>
        </row>
        <row r="221">
          <cell r="B221" t="str">
            <v>1.2.5.01.07.02.3.99999</v>
          </cell>
          <cell r="C221" t="str">
            <v>DEPRECIACIONES ACUMULADAS * - IMPRESORAS</v>
          </cell>
          <cell r="D221">
            <v>-1229550.51</v>
          </cell>
          <cell r="E221">
            <v>0</v>
          </cell>
          <cell r="F221">
            <v>207458.64</v>
          </cell>
          <cell r="G221">
            <v>-1437009.15</v>
          </cell>
        </row>
        <row r="222">
          <cell r="B222" t="str">
            <v>1.2.5.01.07.03.</v>
          </cell>
          <cell r="C222" t="str">
            <v>MODEM</v>
          </cell>
          <cell r="D222">
            <v>9800</v>
          </cell>
          <cell r="E222">
            <v>0</v>
          </cell>
          <cell r="F222">
            <v>0</v>
          </cell>
          <cell r="G222">
            <v>9800</v>
          </cell>
        </row>
        <row r="223">
          <cell r="B223" t="str">
            <v>1.2.5.01.07.03.1.</v>
          </cell>
          <cell r="C223" t="str">
            <v>VALORES DE ORIGEN</v>
          </cell>
          <cell r="D223">
            <v>98000</v>
          </cell>
          <cell r="E223">
            <v>0</v>
          </cell>
          <cell r="F223">
            <v>0</v>
          </cell>
          <cell r="G223">
            <v>98000</v>
          </cell>
        </row>
        <row r="224">
          <cell r="B224" t="str">
            <v>1.2.5.01.07.03.1.99999</v>
          </cell>
          <cell r="C224" t="str">
            <v>VALORES DE ORIGEN - MODEM</v>
          </cell>
          <cell r="D224">
            <v>98000</v>
          </cell>
          <cell r="E224">
            <v>0</v>
          </cell>
          <cell r="F224">
            <v>0</v>
          </cell>
          <cell r="G224">
            <v>98000</v>
          </cell>
        </row>
        <row r="225">
          <cell r="B225" t="str">
            <v>1.2.5.01.07.03.3.</v>
          </cell>
          <cell r="C225" t="str">
            <v>DEPRECIACIONES ACUMULADAS *</v>
          </cell>
          <cell r="D225">
            <v>-88200</v>
          </cell>
          <cell r="E225">
            <v>0</v>
          </cell>
          <cell r="F225">
            <v>0</v>
          </cell>
          <cell r="G225">
            <v>-88200</v>
          </cell>
        </row>
        <row r="226">
          <cell r="B226" t="str">
            <v>1.2.5.01.07.03.3.99999</v>
          </cell>
          <cell r="C226" t="str">
            <v>DEPRECIACIONES ACUMULADAS * - MODEM</v>
          </cell>
          <cell r="D226">
            <v>-88200</v>
          </cell>
          <cell r="E226">
            <v>0</v>
          </cell>
          <cell r="F226">
            <v>0</v>
          </cell>
          <cell r="G226">
            <v>-88200</v>
          </cell>
        </row>
        <row r="227">
          <cell r="B227" t="str">
            <v>1.2.5.01.07.04.</v>
          </cell>
          <cell r="C227" t="str">
            <v>MONITORES</v>
          </cell>
          <cell r="D227">
            <v>2098561.16</v>
          </cell>
          <cell r="E227">
            <v>0</v>
          </cell>
          <cell r="F227">
            <v>313091.01</v>
          </cell>
          <cell r="G227">
            <v>1785470.15</v>
          </cell>
        </row>
        <row r="228">
          <cell r="B228" t="str">
            <v>1.2.5.01.07.04.1.</v>
          </cell>
          <cell r="C228" t="str">
            <v>VALORES DE ORIGEN</v>
          </cell>
          <cell r="D228">
            <v>3328514.89</v>
          </cell>
          <cell r="E228">
            <v>0</v>
          </cell>
          <cell r="F228">
            <v>0</v>
          </cell>
          <cell r="G228">
            <v>3328514.89</v>
          </cell>
        </row>
        <row r="229">
          <cell r="B229" t="str">
            <v>1.2.5.01.07.04.1.99999</v>
          </cell>
          <cell r="C229" t="str">
            <v>VALORES DE ORIGEN - MONITORES</v>
          </cell>
          <cell r="D229">
            <v>3328514.89</v>
          </cell>
          <cell r="E229">
            <v>0</v>
          </cell>
          <cell r="F229">
            <v>0</v>
          </cell>
          <cell r="G229">
            <v>3328514.89</v>
          </cell>
        </row>
        <row r="230">
          <cell r="B230" t="str">
            <v>1.2.5.01.07.04.3.</v>
          </cell>
          <cell r="C230" t="str">
            <v>DEPRECIACIONES ACUMULADAS *</v>
          </cell>
          <cell r="D230">
            <v>-1229953.73</v>
          </cell>
          <cell r="E230">
            <v>0</v>
          </cell>
          <cell r="F230">
            <v>313091.01</v>
          </cell>
          <cell r="G230">
            <v>-1543044.74</v>
          </cell>
        </row>
        <row r="231">
          <cell r="B231" t="str">
            <v>1.2.5.01.07.04.3.99999</v>
          </cell>
          <cell r="C231" t="str">
            <v>DEPRECIACIONES ACUMULADAS * - MONITORES</v>
          </cell>
          <cell r="D231">
            <v>-1229953.73</v>
          </cell>
          <cell r="E231">
            <v>0</v>
          </cell>
          <cell r="F231">
            <v>313091.01</v>
          </cell>
          <cell r="G231">
            <v>-1543044.74</v>
          </cell>
        </row>
        <row r="232">
          <cell r="B232" t="str">
            <v>1.2.5.01.07.05.</v>
          </cell>
          <cell r="C232" t="str">
            <v>UPS</v>
          </cell>
          <cell r="D232">
            <v>163547.45000000001</v>
          </cell>
          <cell r="E232">
            <v>0</v>
          </cell>
          <cell r="F232">
            <v>139017.35</v>
          </cell>
          <cell r="G232">
            <v>24530.1</v>
          </cell>
        </row>
        <row r="233">
          <cell r="B233" t="str">
            <v>1.2.5.01.07.05.1.</v>
          </cell>
          <cell r="C233" t="str">
            <v>VALORES DE ORIGEN</v>
          </cell>
          <cell r="D233">
            <v>7733807.6699999999</v>
          </cell>
          <cell r="E233">
            <v>0</v>
          </cell>
          <cell r="F233">
            <v>0</v>
          </cell>
          <cell r="G233">
            <v>7733807.6699999999</v>
          </cell>
        </row>
        <row r="234">
          <cell r="B234" t="str">
            <v>1.2.5.01.07.05.1.99999</v>
          </cell>
          <cell r="C234" t="str">
            <v>VALORES DE ORIGEN - UPS</v>
          </cell>
          <cell r="D234">
            <v>7733807.6699999999</v>
          </cell>
          <cell r="E234">
            <v>0</v>
          </cell>
          <cell r="F234">
            <v>0</v>
          </cell>
          <cell r="G234">
            <v>7733807.6699999999</v>
          </cell>
        </row>
        <row r="235">
          <cell r="B235" t="str">
            <v>1.2.5.01.07.05.3.</v>
          </cell>
          <cell r="C235" t="str">
            <v>DEPRECIACIONES ACUMULADAS *</v>
          </cell>
          <cell r="D235">
            <v>-7570260.2199999997</v>
          </cell>
          <cell r="E235">
            <v>0</v>
          </cell>
          <cell r="F235">
            <v>139017.35</v>
          </cell>
          <cell r="G235">
            <v>-7709277.5700000003</v>
          </cell>
        </row>
        <row r="236">
          <cell r="B236" t="str">
            <v>1.2.5.01.07.05.3.99999</v>
          </cell>
          <cell r="C236" t="str">
            <v>DEPRECIACIONES ACUMULADAS * - UPS</v>
          </cell>
          <cell r="D236">
            <v>-7570260.2199999997</v>
          </cell>
          <cell r="E236">
            <v>0</v>
          </cell>
          <cell r="F236">
            <v>139017.35</v>
          </cell>
          <cell r="G236">
            <v>-7709277.5700000003</v>
          </cell>
        </row>
        <row r="237">
          <cell r="B237" t="str">
            <v>1.2.5.01.07.99.</v>
          </cell>
          <cell r="C237" t="str">
            <v>OTROS EQUIPOS DE COMPUTO</v>
          </cell>
          <cell r="D237">
            <v>3694277.86</v>
          </cell>
          <cell r="E237">
            <v>0</v>
          </cell>
          <cell r="F237">
            <v>226442.34</v>
          </cell>
          <cell r="G237">
            <v>3467835.52</v>
          </cell>
        </row>
        <row r="238">
          <cell r="B238" t="str">
            <v>1.2.5.01.07.99.1.</v>
          </cell>
          <cell r="C238" t="str">
            <v>VALORES DE ORIGEN</v>
          </cell>
          <cell r="D238">
            <v>16633768.27</v>
          </cell>
          <cell r="E238">
            <v>0</v>
          </cell>
          <cell r="F238">
            <v>0</v>
          </cell>
          <cell r="G238">
            <v>16633768.27</v>
          </cell>
        </row>
        <row r="239">
          <cell r="B239" t="str">
            <v>1.2.5.01.07.99.1.99999</v>
          </cell>
          <cell r="C239" t="str">
            <v>VALORES DE ORIGEN - OTROS EQUIPOS DE COMPUTO</v>
          </cell>
          <cell r="D239">
            <v>16633768.27</v>
          </cell>
          <cell r="E239">
            <v>0</v>
          </cell>
          <cell r="F239">
            <v>0</v>
          </cell>
          <cell r="G239">
            <v>16633768.27</v>
          </cell>
        </row>
        <row r="240">
          <cell r="B240" t="str">
            <v>1.2.5.01.07.99.3.</v>
          </cell>
          <cell r="C240" t="str">
            <v>DEPRECIACIONES ACUMULADAS *</v>
          </cell>
          <cell r="D240">
            <v>-12939490.41</v>
          </cell>
          <cell r="E240">
            <v>0</v>
          </cell>
          <cell r="F240">
            <v>226442.34</v>
          </cell>
          <cell r="G240">
            <v>-13165932.75</v>
          </cell>
        </row>
        <row r="241">
          <cell r="B241" t="str">
            <v>1.2.5.01.07.99.3.99999</v>
          </cell>
          <cell r="C241" t="str">
            <v>DEPRECIACIONES ACUMULADAS * - OTROS EQUIPOS DE</v>
          </cell>
          <cell r="D241">
            <v>-12939490.41</v>
          </cell>
          <cell r="E241">
            <v>0</v>
          </cell>
          <cell r="F241">
            <v>226442.34</v>
          </cell>
          <cell r="G241">
            <v>-13165932.75</v>
          </cell>
        </row>
        <row r="242">
          <cell r="B242" t="str">
            <v>1.2.5.01.08.</v>
          </cell>
          <cell r="C242" t="str">
            <v>EQUIPOS SANITARIOS, DE LABORATORIO E INVESTIGACION</v>
          </cell>
          <cell r="D242">
            <v>76381</v>
          </cell>
          <cell r="E242">
            <v>0</v>
          </cell>
          <cell r="F242">
            <v>6648.75</v>
          </cell>
          <cell r="G242">
            <v>69732.25</v>
          </cell>
        </row>
        <row r="243">
          <cell r="B243" t="str">
            <v>1.2.5.01.08.01.</v>
          </cell>
          <cell r="C243" t="str">
            <v>EQUIPOS E INSTRUMENTAL MEDICO</v>
          </cell>
          <cell r="D243">
            <v>22048.5</v>
          </cell>
          <cell r="E243">
            <v>0</v>
          </cell>
          <cell r="F243">
            <v>0</v>
          </cell>
          <cell r="G243">
            <v>22048.5</v>
          </cell>
        </row>
        <row r="244">
          <cell r="B244" t="str">
            <v>1.2.5.01.08.01.1.</v>
          </cell>
          <cell r="C244" t="str">
            <v>VALORES DE ORIGEN</v>
          </cell>
          <cell r="D244">
            <v>220485</v>
          </cell>
          <cell r="E244">
            <v>0</v>
          </cell>
          <cell r="F244">
            <v>0</v>
          </cell>
          <cell r="G244">
            <v>220485</v>
          </cell>
        </row>
        <row r="245">
          <cell r="B245" t="str">
            <v>1.2.5.01.08.01.1.99999</v>
          </cell>
          <cell r="C245" t="str">
            <v>VALORES DE ORIGEN - EQUIPOS E INSTRUMENTAL MED</v>
          </cell>
          <cell r="D245">
            <v>220485</v>
          </cell>
          <cell r="E245">
            <v>0</v>
          </cell>
          <cell r="F245">
            <v>0</v>
          </cell>
          <cell r="G245">
            <v>220485</v>
          </cell>
        </row>
        <row r="246">
          <cell r="B246" t="str">
            <v>1.2.5.01.08.01.3.</v>
          </cell>
          <cell r="C246" t="str">
            <v>DEPRECIACIONES ACUMULADAS *</v>
          </cell>
          <cell r="D246">
            <v>-198436.5</v>
          </cell>
          <cell r="E246">
            <v>0</v>
          </cell>
          <cell r="F246">
            <v>0</v>
          </cell>
          <cell r="G246">
            <v>-198436.5</v>
          </cell>
        </row>
        <row r="247">
          <cell r="B247" t="str">
            <v>1.2.5.01.08.01.3.99999</v>
          </cell>
          <cell r="C247" t="str">
            <v>DEPRECIACIONES ACUMULADAS * - EQUIPOS E INSTRU</v>
          </cell>
          <cell r="D247">
            <v>-198436.5</v>
          </cell>
          <cell r="E247">
            <v>0</v>
          </cell>
          <cell r="F247">
            <v>0</v>
          </cell>
          <cell r="G247">
            <v>-198436.5</v>
          </cell>
        </row>
        <row r="248">
          <cell r="B248" t="str">
            <v>1.2.5.01.08.99.</v>
          </cell>
          <cell r="C248" t="str">
            <v>OTROS EQUIPOS SANITARIOS Y DE LABORATORIO</v>
          </cell>
          <cell r="D248">
            <v>54332.5</v>
          </cell>
          <cell r="E248">
            <v>0</v>
          </cell>
          <cell r="F248">
            <v>6648.75</v>
          </cell>
          <cell r="G248">
            <v>47683.75</v>
          </cell>
        </row>
        <row r="249">
          <cell r="B249" t="str">
            <v>1.2.5.01.08.99.1.</v>
          </cell>
          <cell r="C249" t="str">
            <v>VALORES DE ORIGEN</v>
          </cell>
          <cell r="D249">
            <v>203500</v>
          </cell>
          <cell r="E249">
            <v>0</v>
          </cell>
          <cell r="F249">
            <v>0</v>
          </cell>
          <cell r="G249">
            <v>203500</v>
          </cell>
        </row>
        <row r="250">
          <cell r="B250" t="str">
            <v>1.2.5.01.08.99.1.99999</v>
          </cell>
          <cell r="C250" t="str">
            <v>VALORES DE ORIGEN - OTROS EQUIPOS SANITARIOS Y</v>
          </cell>
          <cell r="D250">
            <v>203500</v>
          </cell>
          <cell r="E250">
            <v>0</v>
          </cell>
          <cell r="F250">
            <v>0</v>
          </cell>
          <cell r="G250">
            <v>203500</v>
          </cell>
        </row>
        <row r="251">
          <cell r="B251" t="str">
            <v>1.2.5.01.08.99.3.</v>
          </cell>
          <cell r="C251" t="str">
            <v>DEPRECIACIONES ACUMULADAS *</v>
          </cell>
          <cell r="D251">
            <v>-149167.5</v>
          </cell>
          <cell r="E251">
            <v>0</v>
          </cell>
          <cell r="F251">
            <v>6648.75</v>
          </cell>
          <cell r="G251">
            <v>-155816.25</v>
          </cell>
        </row>
        <row r="252">
          <cell r="B252" t="str">
            <v>1.2.5.01.08.99.3.99999</v>
          </cell>
          <cell r="C252" t="str">
            <v>DEPRECIACIONES ACUMULADAS*-OTROS EQUIPOS SANIT</v>
          </cell>
          <cell r="D252">
            <v>-149167.5</v>
          </cell>
          <cell r="E252">
            <v>0</v>
          </cell>
          <cell r="F252">
            <v>6648.75</v>
          </cell>
          <cell r="G252">
            <v>-155816.25</v>
          </cell>
        </row>
        <row r="253">
          <cell r="B253" t="str">
            <v>1.2.5.01.09.</v>
          </cell>
          <cell r="C253" t="str">
            <v>EQUIPOS Y MOBILIARIO EDUCACIONAL, DEPORTIVO Y RECREA</v>
          </cell>
          <cell r="D253">
            <v>258650.12</v>
          </cell>
          <cell r="E253">
            <v>0</v>
          </cell>
          <cell r="F253">
            <v>17635.59</v>
          </cell>
          <cell r="G253">
            <v>241014.53</v>
          </cell>
        </row>
        <row r="254">
          <cell r="B254" t="str">
            <v>1.2.5.01.09.01.</v>
          </cell>
          <cell r="C254" t="str">
            <v>PIZARRAS Y ROTAFOLIOS</v>
          </cell>
          <cell r="D254">
            <v>21684.7</v>
          </cell>
          <cell r="E254">
            <v>0</v>
          </cell>
          <cell r="F254">
            <v>2898.45</v>
          </cell>
          <cell r="G254">
            <v>18786.25</v>
          </cell>
        </row>
        <row r="255">
          <cell r="B255" t="str">
            <v>1.2.5.01.09.01.1.</v>
          </cell>
          <cell r="C255" t="str">
            <v>VALORES DE ORIGEN</v>
          </cell>
          <cell r="D255">
            <v>42940</v>
          </cell>
          <cell r="E255">
            <v>0</v>
          </cell>
          <cell r="F255">
            <v>0</v>
          </cell>
          <cell r="G255">
            <v>42940</v>
          </cell>
        </row>
        <row r="256">
          <cell r="B256" t="str">
            <v>1.2.5.01.09.01.1.99999</v>
          </cell>
          <cell r="C256" t="str">
            <v>VALORES DE ORIGEN - PIZARRAS Y ROTAFOLIOS</v>
          </cell>
          <cell r="D256">
            <v>42940</v>
          </cell>
          <cell r="E256">
            <v>0</v>
          </cell>
          <cell r="F256">
            <v>0</v>
          </cell>
          <cell r="G256">
            <v>42940</v>
          </cell>
        </row>
        <row r="257">
          <cell r="B257" t="str">
            <v>1.2.5.01.09.01.3.</v>
          </cell>
          <cell r="C257" t="str">
            <v>DEPRECIACIONES ACUMULADAS *</v>
          </cell>
          <cell r="D257">
            <v>-21255.3</v>
          </cell>
          <cell r="E257">
            <v>0</v>
          </cell>
          <cell r="F257">
            <v>2898.45</v>
          </cell>
          <cell r="G257">
            <v>-24153.75</v>
          </cell>
        </row>
        <row r="258">
          <cell r="B258" t="str">
            <v>1.2.5.01.09.01.3.99999</v>
          </cell>
          <cell r="C258" t="str">
            <v>DEPRECIACIONES ACUMULADAS * - PIZARRAS Y ROTAF</v>
          </cell>
          <cell r="D258">
            <v>-21255.3</v>
          </cell>
          <cell r="E258">
            <v>0</v>
          </cell>
          <cell r="F258">
            <v>2898.45</v>
          </cell>
          <cell r="G258">
            <v>-24153.75</v>
          </cell>
        </row>
        <row r="259">
          <cell r="B259" t="str">
            <v>1.2.5.01.09.04.</v>
          </cell>
          <cell r="C259" t="str">
            <v>ENCICLOPEDIAS</v>
          </cell>
          <cell r="D259">
            <v>158938.97</v>
          </cell>
          <cell r="E259">
            <v>0</v>
          </cell>
          <cell r="F259">
            <v>2068.83</v>
          </cell>
          <cell r="G259">
            <v>156870.14000000001</v>
          </cell>
        </row>
        <row r="260">
          <cell r="B260" t="str">
            <v>1.2.5.01.09.04.1.</v>
          </cell>
          <cell r="C260" t="str">
            <v>VALOR DE ORIGEN</v>
          </cell>
          <cell r="D260">
            <v>1196300</v>
          </cell>
          <cell r="E260">
            <v>0</v>
          </cell>
          <cell r="F260">
            <v>0</v>
          </cell>
          <cell r="G260">
            <v>1196300</v>
          </cell>
        </row>
        <row r="261">
          <cell r="B261" t="str">
            <v>1.2.5.01.09.04.1.99999</v>
          </cell>
          <cell r="C261" t="str">
            <v>VALOR DE ORIGEN - ENCICLOPEDIAS</v>
          </cell>
          <cell r="D261">
            <v>1196300</v>
          </cell>
          <cell r="E261">
            <v>0</v>
          </cell>
          <cell r="F261">
            <v>0</v>
          </cell>
          <cell r="G261">
            <v>1196300</v>
          </cell>
        </row>
        <row r="262">
          <cell r="B262" t="str">
            <v>1.2.5.01.09.04.3.</v>
          </cell>
          <cell r="C262" t="str">
            <v>DEPRECIACIONES ACUMULADAS*</v>
          </cell>
          <cell r="D262">
            <v>-1037361.03</v>
          </cell>
          <cell r="E262">
            <v>0</v>
          </cell>
          <cell r="F262">
            <v>2068.83</v>
          </cell>
          <cell r="G262">
            <v>-1039429.86</v>
          </cell>
        </row>
        <row r="263">
          <cell r="B263" t="str">
            <v>1.2.5.01.09.04.3.99999</v>
          </cell>
          <cell r="C263" t="str">
            <v>DEPRECIACIONES ACUMULADAS * - ENCICLOPEDIAS</v>
          </cell>
          <cell r="D263">
            <v>-1037361.03</v>
          </cell>
          <cell r="E263">
            <v>0</v>
          </cell>
          <cell r="F263">
            <v>2068.83</v>
          </cell>
          <cell r="G263">
            <v>-1039429.86</v>
          </cell>
        </row>
        <row r="264">
          <cell r="B264" t="str">
            <v>1.2.5.01.09.99.</v>
          </cell>
          <cell r="C264" t="str">
            <v>OTROS EQUIPOS EDUCACIONALES, DEPORTIVOS Y RECREATI</v>
          </cell>
          <cell r="D264">
            <v>78026.45</v>
          </cell>
          <cell r="E264">
            <v>0</v>
          </cell>
          <cell r="F264">
            <v>12668.31</v>
          </cell>
          <cell r="G264">
            <v>65358.14</v>
          </cell>
        </row>
        <row r="265">
          <cell r="B265" t="str">
            <v>1.2.5.01.09.99.1.</v>
          </cell>
          <cell r="C265" t="str">
            <v>VALORES DE ORIGEN</v>
          </cell>
          <cell r="D265">
            <v>287608</v>
          </cell>
          <cell r="E265">
            <v>0</v>
          </cell>
          <cell r="F265">
            <v>0</v>
          </cell>
          <cell r="G265">
            <v>287608</v>
          </cell>
        </row>
        <row r="266">
          <cell r="B266" t="str">
            <v>1.2.5.01.09.99.1.99999</v>
          </cell>
          <cell r="C266" t="str">
            <v>VALORES DE ORIGEN-OTROS EQUIPOS EDUCACIONALES,</v>
          </cell>
          <cell r="D266">
            <v>287608</v>
          </cell>
          <cell r="E266">
            <v>0</v>
          </cell>
          <cell r="F266">
            <v>0</v>
          </cell>
          <cell r="G266">
            <v>287608</v>
          </cell>
        </row>
        <row r="267">
          <cell r="B267" t="str">
            <v>1.2.5.01.09.99.3.</v>
          </cell>
          <cell r="C267" t="str">
            <v>DEPRECIACIONES ACUMULADAS *</v>
          </cell>
          <cell r="D267">
            <v>-209581.55</v>
          </cell>
          <cell r="E267">
            <v>0</v>
          </cell>
          <cell r="F267">
            <v>12668.31</v>
          </cell>
          <cell r="G267">
            <v>-222249.86</v>
          </cell>
        </row>
        <row r="268">
          <cell r="B268" t="str">
            <v>1.2.5.01.09.99.3.99999</v>
          </cell>
          <cell r="C268" t="str">
            <v>DEPRECIACIONES ACUM.*-OTROS EQUIPOS EDUCACIONA</v>
          </cell>
          <cell r="D268">
            <v>-209581.55</v>
          </cell>
          <cell r="E268">
            <v>0</v>
          </cell>
          <cell r="F268">
            <v>12668.31</v>
          </cell>
          <cell r="G268">
            <v>-222249.86</v>
          </cell>
        </row>
        <row r="269">
          <cell r="B269" t="str">
            <v>1.2.5.01.10.</v>
          </cell>
          <cell r="C269" t="str">
            <v>EQUIPOS DE SEGURIDAD, ORDEN, VIGILANCIA Y CONTROL PÚBLICO</v>
          </cell>
          <cell r="D269">
            <v>853674.17</v>
          </cell>
          <cell r="E269">
            <v>0</v>
          </cell>
          <cell r="F269">
            <v>57409.65</v>
          </cell>
          <cell r="G269">
            <v>796264.52</v>
          </cell>
        </row>
        <row r="270">
          <cell r="B270" t="str">
            <v>1.2.5.01.10.01.</v>
          </cell>
          <cell r="C270" t="str">
            <v>EQUIPO DE PROTECCIÓN CONTRA INCENDIOS</v>
          </cell>
          <cell r="D270">
            <v>649940.51</v>
          </cell>
          <cell r="E270">
            <v>0</v>
          </cell>
          <cell r="F270">
            <v>40832.550000000003</v>
          </cell>
          <cell r="G270">
            <v>609107.96</v>
          </cell>
        </row>
        <row r="271">
          <cell r="B271" t="str">
            <v>1.2.5.01.10.01.1.</v>
          </cell>
          <cell r="C271" t="str">
            <v>VALORES DE ORIGEN</v>
          </cell>
          <cell r="D271">
            <v>1021520</v>
          </cell>
          <cell r="E271">
            <v>0</v>
          </cell>
          <cell r="F271">
            <v>0</v>
          </cell>
          <cell r="G271">
            <v>1021520</v>
          </cell>
        </row>
        <row r="272">
          <cell r="B272" t="str">
            <v>1.2.5.01.10.01.1.99999</v>
          </cell>
          <cell r="C272" t="str">
            <v>VALORES DE ORIGEN-EQUIPOS DE PROTECCIÓN CONTRA INCENDIOS</v>
          </cell>
          <cell r="D272">
            <v>1021520</v>
          </cell>
          <cell r="E272">
            <v>0</v>
          </cell>
          <cell r="F272">
            <v>0</v>
          </cell>
          <cell r="G272">
            <v>1021520</v>
          </cell>
        </row>
        <row r="273">
          <cell r="B273" t="str">
            <v>1.2.5.01.10.01.3.</v>
          </cell>
          <cell r="C273" t="str">
            <v>DEPRECIACIONES ACUMULADAS *</v>
          </cell>
          <cell r="D273">
            <v>-371579.49</v>
          </cell>
          <cell r="E273">
            <v>0</v>
          </cell>
          <cell r="F273">
            <v>40832.550000000003</v>
          </cell>
          <cell r="G273">
            <v>-412412.04</v>
          </cell>
        </row>
        <row r="274">
          <cell r="B274" t="str">
            <v>1.2.5.01.10.01.3.99999</v>
          </cell>
          <cell r="C274" t="str">
            <v>DEPRECIACIONES ACUMULADAS *- EQUIPO DE PROTECCIÓN CONTRA INCENDIOS</v>
          </cell>
          <cell r="D274">
            <v>-371579.49</v>
          </cell>
          <cell r="E274">
            <v>0</v>
          </cell>
          <cell r="F274">
            <v>40832.550000000003</v>
          </cell>
          <cell r="G274">
            <v>-412412.04</v>
          </cell>
        </row>
        <row r="275">
          <cell r="B275" t="str">
            <v>1.2.5.01.10.99.</v>
          </cell>
          <cell r="C275" t="str">
            <v>OTROS EQUIPOS DE SEGURIDAD, ORDEN, VIGILANCIA Y CONTROL PÚBLICO</v>
          </cell>
          <cell r="D275">
            <v>203733.66</v>
          </cell>
          <cell r="E275">
            <v>0</v>
          </cell>
          <cell r="F275">
            <v>16577.099999999999</v>
          </cell>
          <cell r="G275">
            <v>187156.56</v>
          </cell>
        </row>
        <row r="276">
          <cell r="B276" t="str">
            <v>1.2.5.01.10.99.1.</v>
          </cell>
          <cell r="C276" t="str">
            <v>VALORES DE ORIGEN</v>
          </cell>
          <cell r="D276">
            <v>942081.5</v>
          </cell>
          <cell r="E276">
            <v>0</v>
          </cell>
          <cell r="F276">
            <v>0</v>
          </cell>
          <cell r="G276">
            <v>942081.5</v>
          </cell>
        </row>
        <row r="277">
          <cell r="B277" t="str">
            <v>1.2.5.01.10.99.1.99999</v>
          </cell>
          <cell r="C277" t="str">
            <v>VALORES DE ORIGEN-OTROS EQUIPOS DE PROTECCIÓN</v>
          </cell>
          <cell r="D277">
            <v>942081.5</v>
          </cell>
          <cell r="E277">
            <v>0</v>
          </cell>
          <cell r="F277">
            <v>0</v>
          </cell>
          <cell r="G277">
            <v>942081.5</v>
          </cell>
        </row>
        <row r="278">
          <cell r="B278" t="str">
            <v>1.2.5.01.10.99.3.</v>
          </cell>
          <cell r="C278" t="str">
            <v>DEPRECIACIONES ACUMULADAS *</v>
          </cell>
          <cell r="D278">
            <v>-738347.84</v>
          </cell>
          <cell r="E278">
            <v>0</v>
          </cell>
          <cell r="F278">
            <v>16577.099999999999</v>
          </cell>
          <cell r="G278">
            <v>-754924.94</v>
          </cell>
        </row>
        <row r="279">
          <cell r="B279" t="str">
            <v>1.2.5.01.10.99.3.99999</v>
          </cell>
          <cell r="C279" t="str">
            <v>DEPRECIACIONES ACUMULADAS *-OTROS EQUIPOS DE PROTECCIÓN</v>
          </cell>
          <cell r="D279">
            <v>-738347.84</v>
          </cell>
          <cell r="E279">
            <v>0</v>
          </cell>
          <cell r="F279">
            <v>16577.099999999999</v>
          </cell>
          <cell r="G279">
            <v>-754924.94</v>
          </cell>
        </row>
        <row r="280">
          <cell r="B280" t="str">
            <v>1.2.5.01.99.</v>
          </cell>
          <cell r="C280" t="str">
            <v>MAQUINARIAS, EQUIPOS Y MOBILIARIOS DIVERSOS</v>
          </cell>
          <cell r="D280">
            <v>1472546.8</v>
          </cell>
          <cell r="E280">
            <v>1440595.22</v>
          </cell>
          <cell r="F280">
            <v>1538208.27</v>
          </cell>
          <cell r="G280">
            <v>1374933.75</v>
          </cell>
        </row>
        <row r="281">
          <cell r="B281" t="str">
            <v>1.2.5.01.99.02.</v>
          </cell>
          <cell r="C281" t="str">
            <v>EQUIPOS Y MOBILIARIO DOMESTICO</v>
          </cell>
          <cell r="D281">
            <v>919371.23</v>
          </cell>
          <cell r="E281">
            <v>705007</v>
          </cell>
          <cell r="F281">
            <v>731568.2</v>
          </cell>
          <cell r="G281">
            <v>892810.03</v>
          </cell>
        </row>
        <row r="282">
          <cell r="B282" t="str">
            <v>1.2.5.01.99.02.1.</v>
          </cell>
          <cell r="C282" t="str">
            <v>VALORES DE ORIGEN</v>
          </cell>
          <cell r="D282">
            <v>1217141.6299999999</v>
          </cell>
          <cell r="E282">
            <v>705007</v>
          </cell>
          <cell r="F282">
            <v>0</v>
          </cell>
          <cell r="G282">
            <v>1922148.63</v>
          </cell>
        </row>
        <row r="283">
          <cell r="B283" t="str">
            <v>1.2.5.01.99.02.1.99999</v>
          </cell>
          <cell r="C283" t="str">
            <v>VALORES DE ORIGEN - EQUIPOS Y MOBILIARIO DOMES</v>
          </cell>
          <cell r="D283">
            <v>1217141.6299999999</v>
          </cell>
          <cell r="E283">
            <v>705007</v>
          </cell>
          <cell r="F283">
            <v>0</v>
          </cell>
          <cell r="G283">
            <v>1922148.63</v>
          </cell>
        </row>
        <row r="284">
          <cell r="B284" t="str">
            <v>1.2.5.01.99.02.3.</v>
          </cell>
          <cell r="C284" t="str">
            <v>DEPRECIACIONES ACUMULADAS *</v>
          </cell>
          <cell r="D284">
            <v>-297770.40000000002</v>
          </cell>
          <cell r="E284">
            <v>0</v>
          </cell>
          <cell r="F284">
            <v>731568.2</v>
          </cell>
          <cell r="G284">
            <v>-1029338.6</v>
          </cell>
        </row>
        <row r="285">
          <cell r="B285" t="str">
            <v>1.2.5.01.99.02.3.99999</v>
          </cell>
          <cell r="C285" t="str">
            <v>DEPRECIACIONES ACUMULADAS * - EQUIPOS Y MOBILI</v>
          </cell>
          <cell r="D285">
            <v>-297770.40000000002</v>
          </cell>
          <cell r="E285">
            <v>0</v>
          </cell>
          <cell r="F285">
            <v>731568.2</v>
          </cell>
          <cell r="G285">
            <v>-1029338.6</v>
          </cell>
        </row>
        <row r="286">
          <cell r="B286" t="str">
            <v>1.2.5.01.99.03.</v>
          </cell>
          <cell r="C286" t="str">
            <v>EQUIPOS FOTOGRAFICO Y REVELADO</v>
          </cell>
          <cell r="D286">
            <v>395139.65</v>
          </cell>
          <cell r="E286">
            <v>735588.22</v>
          </cell>
          <cell r="F286">
            <v>772504.33</v>
          </cell>
          <cell r="G286">
            <v>358223.54</v>
          </cell>
        </row>
        <row r="287">
          <cell r="B287" t="str">
            <v>1.2.5.01.99.03.1.</v>
          </cell>
          <cell r="C287" t="str">
            <v>VALORES DE ORIGEN</v>
          </cell>
          <cell r="D287">
            <v>546905.88</v>
          </cell>
          <cell r="E287">
            <v>546905.88</v>
          </cell>
          <cell r="F287">
            <v>546905.88</v>
          </cell>
          <cell r="G287">
            <v>546905.88</v>
          </cell>
        </row>
        <row r="288">
          <cell r="B288" t="str">
            <v>1.2.5.01.99.03.1.99999</v>
          </cell>
          <cell r="C288" t="str">
            <v>VALORES DE ORIGEN - EQUIPOS FOTOGRAFICO Y REVELADO</v>
          </cell>
          <cell r="D288">
            <v>546905.88</v>
          </cell>
          <cell r="E288">
            <v>546905.88</v>
          </cell>
          <cell r="F288">
            <v>546905.88</v>
          </cell>
          <cell r="G288">
            <v>546905.88</v>
          </cell>
        </row>
        <row r="289">
          <cell r="B289" t="str">
            <v>1.2.5.01.99.03.3.</v>
          </cell>
          <cell r="C289" t="str">
            <v>DEPRECIACIONES ACUMULADAS *</v>
          </cell>
          <cell r="D289">
            <v>-151766.23000000001</v>
          </cell>
          <cell r="E289">
            <v>188682.34</v>
          </cell>
          <cell r="F289">
            <v>225598.45</v>
          </cell>
          <cell r="G289">
            <v>-188682.34</v>
          </cell>
        </row>
        <row r="290">
          <cell r="B290" t="str">
            <v>1.2.5.01.99.03.3.99999</v>
          </cell>
          <cell r="C290" t="str">
            <v>DEPRECIACIONES ACUMULADAS * - EQUIPOS FOTOGRAFICO Y REVELADO</v>
          </cell>
          <cell r="D290">
            <v>-151766.23000000001</v>
          </cell>
          <cell r="E290">
            <v>188682.34</v>
          </cell>
          <cell r="F290">
            <v>225598.45</v>
          </cell>
          <cell r="G290">
            <v>-188682.34</v>
          </cell>
        </row>
        <row r="291">
          <cell r="B291" t="str">
            <v>1.2.5.01.99.99.</v>
          </cell>
          <cell r="C291" t="str">
            <v>OTRAS MAQUINARIAS, EQUIPOS Y MOBILIARIOS DIVERSOS</v>
          </cell>
          <cell r="D291">
            <v>158035.92000000001</v>
          </cell>
          <cell r="E291">
            <v>0</v>
          </cell>
          <cell r="F291">
            <v>34135.74</v>
          </cell>
          <cell r="G291">
            <v>123900.18</v>
          </cell>
        </row>
        <row r="292">
          <cell r="B292" t="str">
            <v>1.2.5.01.99.99.1.</v>
          </cell>
          <cell r="C292" t="str">
            <v>VALORES DE ORIGEN</v>
          </cell>
          <cell r="D292">
            <v>252857.42</v>
          </cell>
          <cell r="E292">
            <v>0</v>
          </cell>
          <cell r="F292">
            <v>0</v>
          </cell>
          <cell r="G292">
            <v>252857.42</v>
          </cell>
        </row>
        <row r="293">
          <cell r="B293" t="str">
            <v>1.2.5.01.99.99.1.99999</v>
          </cell>
          <cell r="C293" t="str">
            <v>VALORES DE ORIGEN - OTRAS MAQUINARIAS, EQUIPOS Y MOBILIARIOS DIVERSOS</v>
          </cell>
          <cell r="D293">
            <v>252857.42</v>
          </cell>
          <cell r="E293">
            <v>0</v>
          </cell>
          <cell r="F293">
            <v>0</v>
          </cell>
          <cell r="G293">
            <v>252857.42</v>
          </cell>
        </row>
        <row r="294">
          <cell r="B294" t="str">
            <v>1.2.5.01.99.99.3.</v>
          </cell>
          <cell r="C294" t="str">
            <v>DEPRECIACIONES ACUMULADAS *</v>
          </cell>
          <cell r="D294">
            <v>-94821.5</v>
          </cell>
          <cell r="E294">
            <v>0</v>
          </cell>
          <cell r="F294">
            <v>34135.74</v>
          </cell>
          <cell r="G294">
            <v>-128957.24</v>
          </cell>
        </row>
        <row r="295">
          <cell r="B295" t="str">
            <v>1.2.5.01.99.99.3.99999</v>
          </cell>
          <cell r="C295" t="str">
            <v>DEPRECIACIONES ACUMULADAS * - OTRAS MQUINARIAS, EQUIPOS Y MOBILIARIOS DIVERSOS</v>
          </cell>
          <cell r="D295">
            <v>-94821.5</v>
          </cell>
          <cell r="E295">
            <v>0</v>
          </cell>
          <cell r="F295">
            <v>34135.74</v>
          </cell>
          <cell r="G295">
            <v>-128957.24</v>
          </cell>
        </row>
        <row r="296">
          <cell r="B296" t="str">
            <v>1.2.5.08.</v>
          </cell>
          <cell r="C296" t="str">
            <v>BIENES INTANGIBLES NO CONCESIONADOS</v>
          </cell>
          <cell r="D296">
            <v>26309863.620000001</v>
          </cell>
          <cell r="E296">
            <v>235815.28</v>
          </cell>
          <cell r="F296">
            <v>11116985.76</v>
          </cell>
          <cell r="G296">
            <v>15428693.140000001</v>
          </cell>
        </row>
        <row r="297">
          <cell r="B297" t="str">
            <v>1.2.5.08.03.</v>
          </cell>
          <cell r="C297" t="str">
            <v>SOFTWARE Y PROGRAMAS</v>
          </cell>
          <cell r="D297">
            <v>25926710.620000001</v>
          </cell>
          <cell r="E297">
            <v>235815.28</v>
          </cell>
          <cell r="F297">
            <v>11116985.76</v>
          </cell>
          <cell r="G297">
            <v>15045540.140000001</v>
          </cell>
        </row>
        <row r="298">
          <cell r="B298" t="str">
            <v>1.2.5.08.03.01.</v>
          </cell>
          <cell r="C298" t="str">
            <v>VALORES DE ORIGEN</v>
          </cell>
          <cell r="D298">
            <v>41973037.549999997</v>
          </cell>
          <cell r="E298">
            <v>235815.28</v>
          </cell>
          <cell r="F298">
            <v>0</v>
          </cell>
          <cell r="G298">
            <v>42208852.829999998</v>
          </cell>
        </row>
        <row r="299">
          <cell r="B299" t="str">
            <v>1.2.5.08.03.01.0.</v>
          </cell>
          <cell r="C299" t="str">
            <v>VALORES DE ORIGEN</v>
          </cell>
          <cell r="D299">
            <v>41973037.549999997</v>
          </cell>
          <cell r="E299">
            <v>235815.28</v>
          </cell>
          <cell r="F299">
            <v>0</v>
          </cell>
          <cell r="G299">
            <v>42208852.829999998</v>
          </cell>
        </row>
        <row r="300">
          <cell r="B300" t="str">
            <v>1.2.5.08.03.01.0.99999</v>
          </cell>
          <cell r="C300" t="str">
            <v>VALORES DE ORIGEN  -  SOFTWARE Y PROGRAMAS</v>
          </cell>
          <cell r="D300">
            <v>41973037.549999997</v>
          </cell>
          <cell r="E300">
            <v>235815.28</v>
          </cell>
          <cell r="F300">
            <v>0</v>
          </cell>
          <cell r="G300">
            <v>42208852.829999998</v>
          </cell>
        </row>
        <row r="301">
          <cell r="B301" t="str">
            <v>1.2.5.08.03.03.</v>
          </cell>
          <cell r="C301" t="str">
            <v>AMORTIZACIONES ACUMULADAS</v>
          </cell>
          <cell r="D301">
            <v>-16046326.93</v>
          </cell>
          <cell r="E301">
            <v>0</v>
          </cell>
          <cell r="F301">
            <v>11116985.76</v>
          </cell>
          <cell r="G301">
            <v>-27163312.690000001</v>
          </cell>
        </row>
        <row r="302">
          <cell r="B302" t="str">
            <v>1.2.5.08.03.03.0.</v>
          </cell>
          <cell r="C302" t="str">
            <v>AMORTIZACIONES ACUMULADAS</v>
          </cell>
          <cell r="D302">
            <v>-16046326.93</v>
          </cell>
          <cell r="E302">
            <v>0</v>
          </cell>
          <cell r="F302">
            <v>11116985.76</v>
          </cell>
          <cell r="G302">
            <v>-27163312.690000001</v>
          </cell>
        </row>
        <row r="303">
          <cell r="B303" t="str">
            <v>1.2.5.08.03.03.0.99999</v>
          </cell>
          <cell r="C303" t="str">
            <v>AMORTIZACIONES ACUMULADAS*  -  SOFTWARE Y PROGRAMAS</v>
          </cell>
          <cell r="D303">
            <v>-16046326.93</v>
          </cell>
          <cell r="E303">
            <v>0</v>
          </cell>
          <cell r="F303">
            <v>11116985.76</v>
          </cell>
          <cell r="G303">
            <v>-27163312.690000001</v>
          </cell>
        </row>
        <row r="304">
          <cell r="B304" t="str">
            <v>1.2.5.08.99.</v>
          </cell>
          <cell r="C304" t="str">
            <v>Otros bienes intangibles</v>
          </cell>
          <cell r="D304">
            <v>383153</v>
          </cell>
          <cell r="E304">
            <v>0</v>
          </cell>
          <cell r="F304">
            <v>0</v>
          </cell>
          <cell r="G304">
            <v>383153</v>
          </cell>
        </row>
        <row r="305">
          <cell r="B305" t="str">
            <v>1.2.5.08.99.01.</v>
          </cell>
          <cell r="C305" t="str">
            <v>Valores de origen</v>
          </cell>
          <cell r="D305">
            <v>383153</v>
          </cell>
          <cell r="E305">
            <v>0</v>
          </cell>
          <cell r="F305">
            <v>0</v>
          </cell>
          <cell r="G305">
            <v>383153</v>
          </cell>
        </row>
        <row r="306">
          <cell r="B306" t="str">
            <v>1.2.5.08.99.01.0.</v>
          </cell>
          <cell r="C306" t="str">
            <v>Valores de origen</v>
          </cell>
          <cell r="D306">
            <v>383153</v>
          </cell>
          <cell r="E306">
            <v>0</v>
          </cell>
          <cell r="F306">
            <v>0</v>
          </cell>
          <cell r="G306">
            <v>383153</v>
          </cell>
        </row>
        <row r="307">
          <cell r="B307" t="str">
            <v>1.2.5.08.99.01.0.16151</v>
          </cell>
          <cell r="C307" t="str">
            <v>ICE</v>
          </cell>
          <cell r="D307">
            <v>360869</v>
          </cell>
          <cell r="E307">
            <v>0</v>
          </cell>
          <cell r="F307">
            <v>0</v>
          </cell>
          <cell r="G307">
            <v>360869</v>
          </cell>
        </row>
        <row r="308">
          <cell r="B308" t="str">
            <v>1.2.5.08.99.01.0.16180</v>
          </cell>
          <cell r="C308" t="str">
            <v>RACSA</v>
          </cell>
          <cell r="D308">
            <v>22284</v>
          </cell>
          <cell r="E308">
            <v>0</v>
          </cell>
          <cell r="F308">
            <v>0</v>
          </cell>
          <cell r="G308">
            <v>22284</v>
          </cell>
        </row>
        <row r="309">
          <cell r="B309" t="str">
            <v>1.2.7.</v>
          </cell>
          <cell r="C309" t="str">
            <v>INVERSIONES PATRIMONIALES - MÉTODO DE PARTICIPACIÓN</v>
          </cell>
          <cell r="D309">
            <v>185550239.74000001</v>
          </cell>
          <cell r="E309">
            <v>73929081.5</v>
          </cell>
          <cell r="F309">
            <v>42599844.119999997</v>
          </cell>
          <cell r="G309">
            <v>216879477.12</v>
          </cell>
        </row>
        <row r="310">
          <cell r="B310" t="str">
            <v>1.2.7.04.</v>
          </cell>
          <cell r="C310" t="str">
            <v>INVERSIONES PATRIMONIALES EN FIDEICOMISOS</v>
          </cell>
          <cell r="D310">
            <v>185550239.74000001</v>
          </cell>
          <cell r="E310">
            <v>73929081.5</v>
          </cell>
          <cell r="F310">
            <v>42599844.119999997</v>
          </cell>
          <cell r="G310">
            <v>216879477.12</v>
          </cell>
        </row>
        <row r="311">
          <cell r="B311" t="str">
            <v>1.2.7.04.03.</v>
          </cell>
          <cell r="C311" t="str">
            <v>INVERSIONES PATRIMONIALES EN FIDEICOMISOS PARA EDUCACIÓN L/P</v>
          </cell>
          <cell r="D311">
            <v>185550239.74000001</v>
          </cell>
          <cell r="E311">
            <v>73929081.5</v>
          </cell>
          <cell r="F311">
            <v>42599844.119999997</v>
          </cell>
          <cell r="G311">
            <v>216879477.12</v>
          </cell>
        </row>
        <row r="312">
          <cell r="B312" t="str">
            <v>1.2.7.04.03.00.</v>
          </cell>
          <cell r="C312" t="str">
            <v>INVERSIONES PATRIMONIALES EN FIDEICOMISOS PARA EDUCACIÓN L/P</v>
          </cell>
          <cell r="D312">
            <v>185550239.74000001</v>
          </cell>
          <cell r="E312">
            <v>73929081.5</v>
          </cell>
          <cell r="F312">
            <v>42599844.119999997</v>
          </cell>
          <cell r="G312">
            <v>216879477.12</v>
          </cell>
        </row>
        <row r="313">
          <cell r="B313" t="str">
            <v>1.2.7.04.03.00.0.</v>
          </cell>
          <cell r="C313" t="str">
            <v>INVERSIONES PATRIMONIALES EN FIDEICOMISOS PARA EDUCACIÓN L/P</v>
          </cell>
          <cell r="D313">
            <v>185550239.74000001</v>
          </cell>
          <cell r="E313">
            <v>73929081.5</v>
          </cell>
          <cell r="F313">
            <v>42599844.119999997</v>
          </cell>
          <cell r="G313">
            <v>216879477.12</v>
          </cell>
        </row>
        <row r="314">
          <cell r="B314" t="str">
            <v>1.2.7.04.03.00.0.99999</v>
          </cell>
          <cell r="C314" t="str">
            <v>FIDEICOMISOS CONICIT/BCR</v>
          </cell>
          <cell r="D314">
            <v>185550239.74000001</v>
          </cell>
          <cell r="E314">
            <v>73929081.5</v>
          </cell>
          <cell r="F314">
            <v>42599844.119999997</v>
          </cell>
          <cell r="G314">
            <v>216879477.12</v>
          </cell>
        </row>
        <row r="315">
          <cell r="B315" t="str">
            <v>1.2.9.</v>
          </cell>
          <cell r="C315" t="str">
            <v>OTROS ACTIVOS A LARGO PLAZO</v>
          </cell>
          <cell r="D315">
            <v>3560125.78</v>
          </cell>
          <cell r="E315">
            <v>0</v>
          </cell>
          <cell r="F315">
            <v>0</v>
          </cell>
          <cell r="G315">
            <v>3560125.78</v>
          </cell>
        </row>
        <row r="316">
          <cell r="B316" t="str">
            <v>1.2.9.99.</v>
          </cell>
          <cell r="C316" t="str">
            <v>ACTIVOS A LARGO PLAZO SUJETOS A DEPURACION CONTABLE</v>
          </cell>
          <cell r="D316">
            <v>3560125.78</v>
          </cell>
          <cell r="E316">
            <v>0</v>
          </cell>
          <cell r="F316">
            <v>0</v>
          </cell>
          <cell r="G316">
            <v>3560125.78</v>
          </cell>
        </row>
        <row r="317">
          <cell r="B317" t="str">
            <v>1.2.9.99.05.</v>
          </cell>
          <cell r="C317" t="str">
            <v>BIENES NO CONCESIONADOS SUJETOS A DEPURACION</v>
          </cell>
          <cell r="D317">
            <v>3560125.78</v>
          </cell>
          <cell r="E317">
            <v>0</v>
          </cell>
          <cell r="F317">
            <v>0</v>
          </cell>
          <cell r="G317">
            <v>3560125.78</v>
          </cell>
        </row>
        <row r="318">
          <cell r="B318" t="str">
            <v>1.2.9.99.05.08.</v>
          </cell>
          <cell r="C318" t="str">
            <v>BIENES INTANGIBLES SUJETOS A DEPURACION</v>
          </cell>
          <cell r="D318">
            <v>3560125.78</v>
          </cell>
          <cell r="E318">
            <v>0</v>
          </cell>
          <cell r="F318">
            <v>0</v>
          </cell>
          <cell r="G318">
            <v>3560125.78</v>
          </cell>
        </row>
        <row r="319">
          <cell r="B319" t="str">
            <v>1.2.9.99.05.08.0.</v>
          </cell>
          <cell r="C319" t="str">
            <v>BIENES INTANGIBLES SUJETOS A DEPURACION</v>
          </cell>
          <cell r="D319">
            <v>3560125.78</v>
          </cell>
          <cell r="E319">
            <v>0</v>
          </cell>
          <cell r="F319">
            <v>0</v>
          </cell>
          <cell r="G319">
            <v>3560125.78</v>
          </cell>
        </row>
        <row r="320">
          <cell r="B320" t="str">
            <v>1.2.9.99.05.08.0.99999</v>
          </cell>
          <cell r="C320" t="str">
            <v>BIENES INTANGIBLES SUJETOS A DEPURACION</v>
          </cell>
          <cell r="D320">
            <v>3560125.78</v>
          </cell>
          <cell r="E320">
            <v>0</v>
          </cell>
          <cell r="F320">
            <v>0</v>
          </cell>
          <cell r="G320">
            <v>3560125.78</v>
          </cell>
        </row>
        <row r="321">
          <cell r="B321" t="str">
            <v>2.</v>
          </cell>
          <cell r="C321" t="str">
            <v>PASIVO</v>
          </cell>
          <cell r="D321">
            <v>475391322.52999997</v>
          </cell>
          <cell r="E321">
            <v>2813612582.3200002</v>
          </cell>
          <cell r="F321">
            <v>3080211130.7800002</v>
          </cell>
          <cell r="G321">
            <v>741989870.99000001</v>
          </cell>
        </row>
        <row r="322">
          <cell r="B322" t="str">
            <v>2.1.</v>
          </cell>
          <cell r="C322" t="str">
            <v>PASIVO CORRIENTE</v>
          </cell>
          <cell r="D322">
            <v>475391322.52999997</v>
          </cell>
          <cell r="E322">
            <v>2813612582.3200002</v>
          </cell>
          <cell r="F322">
            <v>3080211130.7800002</v>
          </cell>
          <cell r="G322">
            <v>741989870.99000001</v>
          </cell>
        </row>
        <row r="323">
          <cell r="B323" t="str">
            <v>2.1.1.</v>
          </cell>
          <cell r="C323" t="str">
            <v>DEUDAS A CORTO PLAZO</v>
          </cell>
          <cell r="D323">
            <v>471207176.99000001</v>
          </cell>
          <cell r="E323">
            <v>1560000656.1300001</v>
          </cell>
          <cell r="F323">
            <v>1366551589.05</v>
          </cell>
          <cell r="G323">
            <v>277758109.91000003</v>
          </cell>
        </row>
        <row r="324">
          <cell r="B324" t="str">
            <v>2.1.1.01.</v>
          </cell>
          <cell r="C324" t="str">
            <v>DEUDAS COMERCIALES A CORTO PLAZO</v>
          </cell>
          <cell r="D324">
            <v>332350252.34000003</v>
          </cell>
          <cell r="E324">
            <v>731003940.46000004</v>
          </cell>
          <cell r="F324">
            <v>526504998.45999998</v>
          </cell>
          <cell r="G324">
            <v>127851310.3399999</v>
          </cell>
        </row>
        <row r="325">
          <cell r="B325" t="str">
            <v>2.1.1.01.01.</v>
          </cell>
          <cell r="C325" t="str">
            <v>DEUDAS POR ADQUISICION DE INVENTARIOS C/P</v>
          </cell>
          <cell r="D325">
            <v>332350252.34000003</v>
          </cell>
          <cell r="E325">
            <v>731003940.46000004</v>
          </cell>
          <cell r="F325">
            <v>526504998.45999998</v>
          </cell>
          <cell r="G325">
            <v>127851310.3399999</v>
          </cell>
        </row>
        <row r="326">
          <cell r="B326" t="str">
            <v>2.1.1.01.01.01.</v>
          </cell>
          <cell r="C326" t="str">
            <v>DEUDAS COMERC.POR ADQ.DE MAT.Y SUMIN.P/CONSUMO Y P</v>
          </cell>
          <cell r="D326">
            <v>332350252.34000003</v>
          </cell>
          <cell r="E326">
            <v>731003940.46000004</v>
          </cell>
          <cell r="F326">
            <v>526504998.45999998</v>
          </cell>
          <cell r="G326">
            <v>127851310.3399999</v>
          </cell>
        </row>
        <row r="327">
          <cell r="B327" t="str">
            <v>2.1.1.01.01.01.0.</v>
          </cell>
          <cell r="C327" t="str">
            <v>DEUDAS COMERC.POR ADQ.DE MAT.Y SUMIN.P/CONSUMO Y</v>
          </cell>
          <cell r="D327">
            <v>332350252.34000003</v>
          </cell>
          <cell r="E327">
            <v>731003940.46000004</v>
          </cell>
          <cell r="F327">
            <v>526504998.45999998</v>
          </cell>
          <cell r="G327">
            <v>127851310.3399999</v>
          </cell>
        </row>
        <row r="328">
          <cell r="B328" t="str">
            <v>2.1.1.01.01.01.0.99999</v>
          </cell>
          <cell r="C328" t="str">
            <v>DEUDAS COMERC.POR ADQ.DE MAT.Y SUMIN.P/CONSUMO</v>
          </cell>
          <cell r="D328">
            <v>332350252.34000003</v>
          </cell>
          <cell r="E328">
            <v>731003940.46000004</v>
          </cell>
          <cell r="F328">
            <v>526504998.45999998</v>
          </cell>
          <cell r="G328">
            <v>127851310.3399999</v>
          </cell>
        </row>
        <row r="329">
          <cell r="B329" t="str">
            <v>2.1.1.02.</v>
          </cell>
          <cell r="C329" t="str">
            <v>DEUDAS SOCIALES Y FISCALES A CORTO PLAZO</v>
          </cell>
          <cell r="D329">
            <v>118699335.65000001</v>
          </cell>
          <cell r="E329">
            <v>709393441.28999996</v>
          </cell>
          <cell r="F329">
            <v>740600905.21000004</v>
          </cell>
          <cell r="G329">
            <v>149906799.56999999</v>
          </cell>
        </row>
        <row r="330">
          <cell r="B330" t="str">
            <v>2.1.1.02.01.</v>
          </cell>
          <cell r="C330" t="str">
            <v>DEUDAS POR BENEFICIOS A LOS EMPLEADOS C/P</v>
          </cell>
          <cell r="D330">
            <v>113487923.55</v>
          </cell>
          <cell r="E330">
            <v>689105695.32000005</v>
          </cell>
          <cell r="F330">
            <v>721757186.47000003</v>
          </cell>
          <cell r="G330">
            <v>146139414.69999999</v>
          </cell>
        </row>
        <row r="331">
          <cell r="B331" t="str">
            <v>2.1.1.02.01.01.</v>
          </cell>
          <cell r="C331" t="str">
            <v>REMUNERACIONES BASICAS Y EVENTUALES A PAGAR C/P</v>
          </cell>
          <cell r="D331">
            <v>56481846.090000004</v>
          </cell>
          <cell r="E331">
            <v>382674413.02999997</v>
          </cell>
          <cell r="F331">
            <v>364834950.23000002</v>
          </cell>
          <cell r="G331">
            <v>38642383.289999999</v>
          </cell>
        </row>
        <row r="332">
          <cell r="B332" t="str">
            <v>2.1.1.02.01.01.1.</v>
          </cell>
          <cell r="C332" t="str">
            <v>REMUNERACIONES BASICAS Y EVENTUALES A PAGAR C/P</v>
          </cell>
          <cell r="D332">
            <v>0</v>
          </cell>
          <cell r="E332">
            <v>329066849.24000001</v>
          </cell>
          <cell r="F332">
            <v>329066849.24000001</v>
          </cell>
          <cell r="G332">
            <v>0</v>
          </cell>
        </row>
        <row r="333">
          <cell r="B333" t="str">
            <v>2.1.1.02.01.01.1.99999</v>
          </cell>
          <cell r="C333" t="str">
            <v>PLANILLA EMPLEADOS REMUNERACIONES NETAS</v>
          </cell>
          <cell r="D333">
            <v>0</v>
          </cell>
          <cell r="E333">
            <v>329066849.24000001</v>
          </cell>
          <cell r="F333">
            <v>329066849.24000001</v>
          </cell>
          <cell r="G333">
            <v>0</v>
          </cell>
        </row>
        <row r="334">
          <cell r="B334" t="str">
            <v>2.1.1.02.01.01.6.</v>
          </cell>
          <cell r="C334" t="str">
            <v>SALARIO ESCOLAR A PAGAR C/P</v>
          </cell>
          <cell r="D334">
            <v>56481846.090000004</v>
          </cell>
          <cell r="E334">
            <v>53607563.789999999</v>
          </cell>
          <cell r="F334">
            <v>35768100.990000002</v>
          </cell>
          <cell r="G334">
            <v>38642383.289999999</v>
          </cell>
        </row>
        <row r="335">
          <cell r="B335" t="str">
            <v>2.1.1.02.01.01.6.99999</v>
          </cell>
          <cell r="C335" t="str">
            <v>SALARIO ESCOLAR A PAGAR C/P</v>
          </cell>
          <cell r="D335">
            <v>56481846.090000004</v>
          </cell>
          <cell r="E335">
            <v>53607563.789999999</v>
          </cell>
          <cell r="F335">
            <v>35768100.990000002</v>
          </cell>
          <cell r="G335">
            <v>38642383.289999999</v>
          </cell>
        </row>
        <row r="336">
          <cell r="B336" t="str">
            <v>2.1.1.02.01.03.</v>
          </cell>
          <cell r="C336" t="str">
            <v>INCENTIVOS SALARIALES A PAGAR</v>
          </cell>
          <cell r="D336">
            <v>3124215.35</v>
          </cell>
          <cell r="E336">
            <v>64307</v>
          </cell>
          <cell r="F336">
            <v>40025886.119999997</v>
          </cell>
          <cell r="G336">
            <v>43085794.469999999</v>
          </cell>
        </row>
        <row r="337">
          <cell r="B337" t="str">
            <v>2.1.1.02.01.03.3.</v>
          </cell>
          <cell r="C337" t="str">
            <v>DECIMO TERCER MES A PAGAR C/P</v>
          </cell>
          <cell r="D337">
            <v>3124215.35</v>
          </cell>
          <cell r="E337">
            <v>64307</v>
          </cell>
          <cell r="F337">
            <v>40025886.119999997</v>
          </cell>
          <cell r="G337">
            <v>43085794.469999999</v>
          </cell>
        </row>
        <row r="338">
          <cell r="B338" t="str">
            <v>2.1.1.02.01.03.3.99999</v>
          </cell>
          <cell r="C338" t="str">
            <v>DECIMO TERCER MES A PAGAR C/P</v>
          </cell>
          <cell r="D338">
            <v>3124215.35</v>
          </cell>
          <cell r="E338">
            <v>64307</v>
          </cell>
          <cell r="F338">
            <v>40025886.119999997</v>
          </cell>
          <cell r="G338">
            <v>43085794.469999999</v>
          </cell>
        </row>
        <row r="339">
          <cell r="B339" t="str">
            <v>2.1.1.02.01.04.</v>
          </cell>
          <cell r="C339" t="str">
            <v>CONTRIBUCIONES PATRONALES AL DESARROLLO Y SEG.SOCI</v>
          </cell>
          <cell r="D339">
            <v>14205954.880000001</v>
          </cell>
          <cell r="E339">
            <v>151053114.26999998</v>
          </cell>
          <cell r="F339">
            <v>149943587.99000001</v>
          </cell>
          <cell r="G339">
            <v>13096428.599999979</v>
          </cell>
        </row>
        <row r="340">
          <cell r="B340" t="str">
            <v>2.1.1.02.01.04.0.</v>
          </cell>
          <cell r="C340" t="str">
            <v>CONTRIBUCIONES PATRONALES AL DESARROLLO Y SEG.SO</v>
          </cell>
          <cell r="D340">
            <v>14205954.880000001</v>
          </cell>
          <cell r="E340">
            <v>151053114.26999998</v>
          </cell>
          <cell r="F340">
            <v>149943587.99000001</v>
          </cell>
          <cell r="G340">
            <v>13096428.599999979</v>
          </cell>
        </row>
        <row r="341">
          <cell r="B341" t="str">
            <v>2.1.1.02.01.04.0.14120</v>
          </cell>
          <cell r="C341" t="str">
            <v>CAJA COSTARRICENSE DEL SEGURO SOCIAL (CCSS)</v>
          </cell>
          <cell r="D341">
            <v>14205954.880000001</v>
          </cell>
          <cell r="E341">
            <v>151053114.26999998</v>
          </cell>
          <cell r="F341">
            <v>149943587.99000001</v>
          </cell>
          <cell r="G341">
            <v>13096428.599999979</v>
          </cell>
        </row>
        <row r="342">
          <cell r="B342" t="str">
            <v>2.1.1.02.01.06.</v>
          </cell>
          <cell r="C342" t="str">
            <v>RETENCIONES AL PERSONAL A PAGAR  C/P</v>
          </cell>
          <cell r="D342">
            <v>4375786.41</v>
          </cell>
          <cell r="E342">
            <v>148901579.08000001</v>
          </cell>
          <cell r="F342">
            <v>148695139.09999999</v>
          </cell>
          <cell r="G342">
            <v>4169346.4299999699</v>
          </cell>
        </row>
        <row r="343">
          <cell r="B343" t="str">
            <v>2.1.1.02.01.06.0.</v>
          </cell>
          <cell r="C343" t="str">
            <v>RETENCIONES AL PERSONAL A PAGAR  C/P</v>
          </cell>
          <cell r="D343">
            <v>4375786.41</v>
          </cell>
          <cell r="E343">
            <v>148901579.08000001</v>
          </cell>
          <cell r="F343">
            <v>148695139.09999999</v>
          </cell>
          <cell r="G343">
            <v>4169346.4299999699</v>
          </cell>
        </row>
        <row r="344">
          <cell r="B344" t="str">
            <v>2.1.1.02.01.06.0.14120</v>
          </cell>
          <cell r="C344" t="str">
            <v>CAJA COSTARRICENSE DEL SEGURO SOCIAL</v>
          </cell>
          <cell r="D344">
            <v>4375786.38</v>
          </cell>
          <cell r="E344">
            <v>51862037.020000003</v>
          </cell>
          <cell r="F344">
            <v>51440842.82</v>
          </cell>
          <cell r="G344">
            <v>3954592.179999989</v>
          </cell>
        </row>
        <row r="345">
          <cell r="B345" t="str">
            <v>2.1.1.02.01.06.0.99999</v>
          </cell>
          <cell r="C345" t="str">
            <v>COLEGIOS PROFESIONALES Y OTROS</v>
          </cell>
          <cell r="D345">
            <v>3.0000004917383194E-2</v>
          </cell>
          <cell r="E345">
            <v>97039542.060000002</v>
          </cell>
          <cell r="F345">
            <v>97254296.280000001</v>
          </cell>
          <cell r="G345">
            <v>214754.24999998091</v>
          </cell>
        </row>
        <row r="346">
          <cell r="B346" t="str">
            <v>2.1.1.02.01.99.</v>
          </cell>
          <cell r="C346" t="str">
            <v>OTRAS DEUDAS POR BENEFICIOS A LOS EMPLEADOS C/P</v>
          </cell>
          <cell r="D346">
            <v>35300120.82</v>
          </cell>
          <cell r="E346">
            <v>6412281.9400000004</v>
          </cell>
          <cell r="F346">
            <v>18257623.030000001</v>
          </cell>
          <cell r="G346">
            <v>47145461.909999996</v>
          </cell>
        </row>
        <row r="347">
          <cell r="B347" t="str">
            <v>2.1.1.02.01.99.0.</v>
          </cell>
          <cell r="C347" t="str">
            <v>OTRAS DEUDAS POR BENEFICIOS A LOS EMPLEADOS C/P</v>
          </cell>
          <cell r="D347">
            <v>35300120.82</v>
          </cell>
          <cell r="E347">
            <v>6412281.9400000004</v>
          </cell>
          <cell r="F347">
            <v>18257623.030000001</v>
          </cell>
          <cell r="G347">
            <v>47145461.909999996</v>
          </cell>
        </row>
        <row r="348">
          <cell r="B348" t="str">
            <v>2.1.1.02.01.99.0.99999</v>
          </cell>
          <cell r="C348" t="str">
            <v>OTRAS DEUDAS POR BENEFICIOS A LOS EMPLEADOS C/P -COMPENSACION DE VACACIONES</v>
          </cell>
          <cell r="D348">
            <v>35300120.82</v>
          </cell>
          <cell r="E348">
            <v>6412281.9400000004</v>
          </cell>
          <cell r="F348">
            <v>18257623.030000001</v>
          </cell>
          <cell r="G348">
            <v>47145461.909999996</v>
          </cell>
        </row>
        <row r="349">
          <cell r="B349" t="str">
            <v>2.1.1.02.02.</v>
          </cell>
          <cell r="C349" t="str">
            <v>DEUDAS FISCALES C/P</v>
          </cell>
          <cell r="D349">
            <v>5211412.0999999996</v>
          </cell>
          <cell r="E349">
            <v>20287745.969999999</v>
          </cell>
          <cell r="F349">
            <v>18843718.739999998</v>
          </cell>
          <cell r="G349">
            <v>3767384.87</v>
          </cell>
        </row>
        <row r="350">
          <cell r="B350" t="str">
            <v>2.1.1.02.02.02.</v>
          </cell>
          <cell r="C350" t="str">
            <v>RETENCIONES DE IMPUESTOS NACIONALES A PAGAR C/P</v>
          </cell>
          <cell r="D350">
            <v>5211412.0999999996</v>
          </cell>
          <cell r="E350">
            <v>20287745.969999999</v>
          </cell>
          <cell r="F350">
            <v>18843718.739999998</v>
          </cell>
          <cell r="G350">
            <v>3767384.87</v>
          </cell>
        </row>
        <row r="351">
          <cell r="B351" t="str">
            <v>2.1.1.02.02.02.0.</v>
          </cell>
          <cell r="C351" t="str">
            <v>RETENCIONES DE IMPUESTOS NACIONALES A PAGAR C/P</v>
          </cell>
          <cell r="D351">
            <v>5211412.0999999996</v>
          </cell>
          <cell r="E351">
            <v>20287745.969999999</v>
          </cell>
          <cell r="F351">
            <v>18843718.739999998</v>
          </cell>
          <cell r="G351">
            <v>3767384.87</v>
          </cell>
        </row>
        <row r="352">
          <cell r="B352" t="str">
            <v>2.1.1.02.02.02.0.11206</v>
          </cell>
          <cell r="C352" t="str">
            <v>MINISTERIO DE HACIENDA (MHD)</v>
          </cell>
          <cell r="D352">
            <v>5211412.0999999996</v>
          </cell>
          <cell r="E352">
            <v>20287745.969999999</v>
          </cell>
          <cell r="F352">
            <v>18843718.739999998</v>
          </cell>
          <cell r="G352">
            <v>3767384.87</v>
          </cell>
        </row>
        <row r="353">
          <cell r="B353" t="str">
            <v>2.1.1.03.</v>
          </cell>
          <cell r="C353" t="str">
            <v>TRANSFERENCIAS A PAGAR A CORTO PLAZO</v>
          </cell>
          <cell r="D353">
            <v>20157589</v>
          </cell>
          <cell r="E353">
            <v>119603274.38</v>
          </cell>
          <cell r="F353">
            <v>99445685.379999995</v>
          </cell>
          <cell r="G353">
            <v>0</v>
          </cell>
        </row>
        <row r="354">
          <cell r="B354" t="str">
            <v>2.1.1.03.01.</v>
          </cell>
          <cell r="C354" t="str">
            <v>TRANSFERENCIAS AL SECTOR PRIVADO INTERNO A PAGAR CORTO PLAZO</v>
          </cell>
          <cell r="D354">
            <v>20157589</v>
          </cell>
          <cell r="E354">
            <v>36713317</v>
          </cell>
          <cell r="F354">
            <v>16555728</v>
          </cell>
          <cell r="G354">
            <v>0</v>
          </cell>
        </row>
        <row r="355">
          <cell r="B355" t="str">
            <v>2.1.1.03.01.02.</v>
          </cell>
          <cell r="C355" t="str">
            <v>TRANSFERENCIAS A ENTIDADES DEL SECTOR PRIVADO INTERNO A PAGAR CORTO PLAZO</v>
          </cell>
          <cell r="D355">
            <v>20157589</v>
          </cell>
          <cell r="E355">
            <v>36713317</v>
          </cell>
          <cell r="F355">
            <v>16555728</v>
          </cell>
          <cell r="G355">
            <v>0</v>
          </cell>
        </row>
        <row r="356">
          <cell r="B356" t="str">
            <v>2.1.1.03.01.02.1.</v>
          </cell>
          <cell r="C356" t="str">
            <v>TRANSFERENCIAS A ENTIDADES PRIVADAS SIN FINES DE LUCRO A PAGAR CORTO PLAZO</v>
          </cell>
          <cell r="D356">
            <v>20157589</v>
          </cell>
          <cell r="E356">
            <v>36713317</v>
          </cell>
          <cell r="F356">
            <v>16555728</v>
          </cell>
          <cell r="G356">
            <v>0</v>
          </cell>
        </row>
        <row r="357">
          <cell r="B357" t="str">
            <v>2.1.1.03.01.02.1.99999</v>
          </cell>
          <cell r="C357" t="str">
            <v>TRANSF A ENTIDADES PRIVADAS SIN FINES DE LUCRO A PAGAR C/P FUNDACIONES</v>
          </cell>
          <cell r="D357">
            <v>20157589</v>
          </cell>
          <cell r="E357">
            <v>36713317</v>
          </cell>
          <cell r="F357">
            <v>16555728</v>
          </cell>
          <cell r="G357">
            <v>0</v>
          </cell>
        </row>
        <row r="358">
          <cell r="B358" t="str">
            <v>2.1.1.03.02.</v>
          </cell>
          <cell r="C358" t="str">
            <v>TRANSFERENCIAS AL SECTOR PUBLICO INTERNO A PAGAR CORTO PLAZO</v>
          </cell>
          <cell r="D358">
            <v>0</v>
          </cell>
          <cell r="E358">
            <v>82889957.379999995</v>
          </cell>
          <cell r="F358">
            <v>82889957.379999995</v>
          </cell>
          <cell r="G358">
            <v>0</v>
          </cell>
        </row>
        <row r="359">
          <cell r="B359" t="str">
            <v>2.1.1.03.02.01.</v>
          </cell>
          <cell r="C359" t="str">
            <v>TRANSFERENCIAS AL GOBIERNO CENTRAL A PAGAR CORTO PLAZO</v>
          </cell>
          <cell r="D359">
            <v>0</v>
          </cell>
          <cell r="E359">
            <v>82889957.379999995</v>
          </cell>
          <cell r="F359">
            <v>82889957.379999995</v>
          </cell>
          <cell r="G359">
            <v>0</v>
          </cell>
        </row>
        <row r="360">
          <cell r="B360" t="str">
            <v>2.1.1.03.02.01.0.</v>
          </cell>
          <cell r="C360" t="str">
            <v>TRANSFERENCIAS AL GOBIERNO CENTRAL A PAGAR CORTO PLAZO</v>
          </cell>
          <cell r="D360">
            <v>0</v>
          </cell>
          <cell r="E360">
            <v>82889957.379999995</v>
          </cell>
          <cell r="F360">
            <v>82889957.379999995</v>
          </cell>
          <cell r="G360">
            <v>0</v>
          </cell>
        </row>
        <row r="361">
          <cell r="B361" t="str">
            <v>2.1.1.03.02.01.0.11206</v>
          </cell>
          <cell r="C361" t="str">
            <v>MINISTERIO DE HACIENDA (MHD)</v>
          </cell>
          <cell r="D361">
            <v>0</v>
          </cell>
          <cell r="E361">
            <v>82889957.379999995</v>
          </cell>
          <cell r="F361">
            <v>82889957.379999995</v>
          </cell>
          <cell r="G361">
            <v>0</v>
          </cell>
        </row>
        <row r="362">
          <cell r="B362" t="str">
            <v>2.1.3.</v>
          </cell>
          <cell r="C362" t="str">
            <v>FONDOS DE TERCEROS Y EN GARANTIA</v>
          </cell>
          <cell r="D362">
            <v>4184145.54</v>
          </cell>
          <cell r="E362">
            <v>86664942.450000003</v>
          </cell>
          <cell r="F362">
            <v>126786562</v>
          </cell>
          <cell r="G362">
            <v>44305765.090000004</v>
          </cell>
        </row>
        <row r="363">
          <cell r="B363" t="str">
            <v>2.1.3.03.</v>
          </cell>
          <cell r="C363" t="str">
            <v>DEPOSITOS EN GARANTIA</v>
          </cell>
          <cell r="D363">
            <v>4184145.54</v>
          </cell>
          <cell r="E363">
            <v>346256.81</v>
          </cell>
          <cell r="F363">
            <v>0</v>
          </cell>
          <cell r="G363">
            <v>3837888.73</v>
          </cell>
        </row>
        <row r="364">
          <cell r="B364" t="str">
            <v>2.1.3.03.01.</v>
          </cell>
          <cell r="C364" t="str">
            <v>DEPOSITOS EN GARANTIA DEL SECTOR PRIVADO INTERNO</v>
          </cell>
          <cell r="D364">
            <v>4184145.54</v>
          </cell>
          <cell r="E364">
            <v>346256.81</v>
          </cell>
          <cell r="F364">
            <v>0</v>
          </cell>
          <cell r="G364">
            <v>3837888.73</v>
          </cell>
        </row>
        <row r="365">
          <cell r="B365" t="str">
            <v>2.1.3.03.01.02.</v>
          </cell>
          <cell r="C365" t="str">
            <v>DEPOSITOS EN GARANTIA DE EMPRESAS PRIVADAS</v>
          </cell>
          <cell r="D365">
            <v>4184145.54</v>
          </cell>
          <cell r="E365">
            <v>346256.81</v>
          </cell>
          <cell r="F365">
            <v>0</v>
          </cell>
          <cell r="G365">
            <v>3837888.73</v>
          </cell>
        </row>
        <row r="366">
          <cell r="B366" t="str">
            <v>2.1.3.03.01.02.0.</v>
          </cell>
          <cell r="C366" t="str">
            <v>DEPOSITOS EN GARANTIA DE EMPRESAS PRIVADAS</v>
          </cell>
          <cell r="D366">
            <v>4184145.54</v>
          </cell>
          <cell r="E366">
            <v>346256.81</v>
          </cell>
          <cell r="F366">
            <v>0</v>
          </cell>
          <cell r="G366">
            <v>3837888.73</v>
          </cell>
        </row>
        <row r="367">
          <cell r="B367" t="str">
            <v>2.1.3.03.01.02.0.99999</v>
          </cell>
          <cell r="C367" t="str">
            <v>DEPOSITOS EN GARANTIA DE EMPRESAS PRIVADAS</v>
          </cell>
          <cell r="D367">
            <v>4184145.54</v>
          </cell>
          <cell r="E367">
            <v>346256.81</v>
          </cell>
          <cell r="F367">
            <v>0</v>
          </cell>
          <cell r="G367">
            <v>3837888.73</v>
          </cell>
        </row>
        <row r="368">
          <cell r="B368" t="str">
            <v>2.1.3.99.</v>
          </cell>
          <cell r="C368" t="str">
            <v>OTROS FONDOS DE TERCEEROS</v>
          </cell>
          <cell r="D368">
            <v>0</v>
          </cell>
          <cell r="E368">
            <v>86318685.640000001</v>
          </cell>
          <cell r="F368">
            <v>126786562</v>
          </cell>
          <cell r="G368">
            <v>40467876.359999999</v>
          </cell>
        </row>
        <row r="369">
          <cell r="B369" t="str">
            <v>2.1.3.99.02.</v>
          </cell>
          <cell r="C369" t="str">
            <v>OTROS FONDOS DEL SECTOR PUBLICO INTERNO</v>
          </cell>
          <cell r="D369">
            <v>0</v>
          </cell>
          <cell r="E369">
            <v>86318685.640000001</v>
          </cell>
          <cell r="F369">
            <v>126786562</v>
          </cell>
          <cell r="G369">
            <v>40467876.359999999</v>
          </cell>
        </row>
        <row r="370">
          <cell r="B370" t="str">
            <v>2.1.3.99.02.01.</v>
          </cell>
          <cell r="C370" t="str">
            <v>OTROS FONDOS DEL GOBIERNO CENTRAL</v>
          </cell>
          <cell r="D370">
            <v>0</v>
          </cell>
          <cell r="E370">
            <v>86318685.640000001</v>
          </cell>
          <cell r="F370">
            <v>126786562</v>
          </cell>
          <cell r="G370">
            <v>40467876.359999999</v>
          </cell>
        </row>
        <row r="371">
          <cell r="B371" t="str">
            <v>2.1.3.99.02.01.0.</v>
          </cell>
          <cell r="C371" t="str">
            <v>OTROS FONDOS DEL GOBIERNO CENTRAL MONEDA NACIONAL</v>
          </cell>
          <cell r="D371">
            <v>0</v>
          </cell>
          <cell r="E371">
            <v>86318685.640000001</v>
          </cell>
          <cell r="F371">
            <v>126786562</v>
          </cell>
          <cell r="G371">
            <v>40467876.359999999</v>
          </cell>
        </row>
        <row r="372">
          <cell r="B372" t="str">
            <v>2.1.3.99.02.01.0.99999</v>
          </cell>
          <cell r="C372" t="str">
            <v>GOBIERNO CENTRAL LEY 8262 FIDEICOMISO 25-02</v>
          </cell>
          <cell r="D372">
            <v>0</v>
          </cell>
          <cell r="E372">
            <v>86318685.640000001</v>
          </cell>
          <cell r="F372">
            <v>126786562</v>
          </cell>
          <cell r="G372">
            <v>40467876.359999999</v>
          </cell>
        </row>
        <row r="373">
          <cell r="B373" t="str">
            <v>2.1.9.</v>
          </cell>
          <cell r="C373" t="str">
            <v>OTROS PASIVOS A CORTO PLAZO</v>
          </cell>
          <cell r="D373">
            <v>0</v>
          </cell>
          <cell r="E373">
            <v>1166946983.74</v>
          </cell>
          <cell r="F373">
            <v>1586872979.73</v>
          </cell>
          <cell r="G373">
            <v>419925995.99000001</v>
          </cell>
        </row>
        <row r="374">
          <cell r="B374" t="str">
            <v>2.1.9.01.</v>
          </cell>
          <cell r="C374" t="str">
            <v>INGRESOS A DEVENGAR A CORTO PLAZO</v>
          </cell>
          <cell r="D374">
            <v>0</v>
          </cell>
          <cell r="E374">
            <v>1166946983.74</v>
          </cell>
          <cell r="F374">
            <v>1586872979.73</v>
          </cell>
          <cell r="G374">
            <v>419925995.99000001</v>
          </cell>
        </row>
        <row r="375">
          <cell r="B375" t="str">
            <v>2.1.9.01.99.</v>
          </cell>
          <cell r="C375" t="str">
            <v>OTROS INGRESOS A DEVENGAR A C/P</v>
          </cell>
          <cell r="D375">
            <v>0</v>
          </cell>
          <cell r="E375">
            <v>1166946983.74</v>
          </cell>
          <cell r="F375">
            <v>1586872979.73</v>
          </cell>
          <cell r="G375">
            <v>419925995.99000001</v>
          </cell>
        </row>
        <row r="376">
          <cell r="B376" t="str">
            <v>2.1.9.01.99.99.</v>
          </cell>
          <cell r="C376" t="str">
            <v>OTROS INGRESOS A DEVENGAR A C/P</v>
          </cell>
          <cell r="D376">
            <v>0</v>
          </cell>
          <cell r="E376">
            <v>1166946983.74</v>
          </cell>
          <cell r="F376">
            <v>1586872979.73</v>
          </cell>
          <cell r="G376">
            <v>419925995.99000001</v>
          </cell>
        </row>
        <row r="377">
          <cell r="B377" t="str">
            <v>2.1.9.01.99.99.0.</v>
          </cell>
          <cell r="C377" t="str">
            <v>OTROS INGRESOS A DEVENGAR A C/P</v>
          </cell>
          <cell r="D377">
            <v>0</v>
          </cell>
          <cell r="E377">
            <v>1166946983.74</v>
          </cell>
          <cell r="F377">
            <v>1586872979.73</v>
          </cell>
          <cell r="G377">
            <v>419925995.99000001</v>
          </cell>
        </row>
        <row r="378">
          <cell r="B378" t="str">
            <v>2.1.9.01.99.99.0.11206</v>
          </cell>
          <cell r="C378" t="str">
            <v>MINISTERIO DE HACIENDA (MHD)</v>
          </cell>
          <cell r="D378">
            <v>0</v>
          </cell>
          <cell r="E378">
            <v>1166946983.74</v>
          </cell>
          <cell r="F378">
            <v>1586852979.73</v>
          </cell>
          <cell r="G378">
            <v>419905995.989999</v>
          </cell>
        </row>
        <row r="379">
          <cell r="B379" t="str">
            <v>2.1.9.01.99.99.0.99999</v>
          </cell>
          <cell r="C379" t="str">
            <v>DEPÓSITOS PENDIENTES -ARREGLOS DE PAGO</v>
          </cell>
          <cell r="D379">
            <v>0</v>
          </cell>
          <cell r="E379">
            <v>0</v>
          </cell>
          <cell r="F379">
            <v>20000</v>
          </cell>
          <cell r="G379">
            <v>20000</v>
          </cell>
        </row>
        <row r="380">
          <cell r="B380" t="str">
            <v>3.</v>
          </cell>
          <cell r="C380" t="str">
            <v>PATRIMONIO</v>
          </cell>
          <cell r="D380">
            <v>2703231149.3200002</v>
          </cell>
          <cell r="E380">
            <v>503475490.95999998</v>
          </cell>
          <cell r="F380">
            <v>493908547.67000002</v>
          </cell>
          <cell r="G380">
            <v>2693664206.0300002</v>
          </cell>
        </row>
        <row r="381">
          <cell r="B381" t="str">
            <v>3.1.</v>
          </cell>
          <cell r="C381" t="str">
            <v>PATRIMONIO PUBLICO</v>
          </cell>
          <cell r="D381">
            <v>2703231149.3200002</v>
          </cell>
          <cell r="E381">
            <v>503475490.95999998</v>
          </cell>
          <cell r="F381">
            <v>493908547.67000002</v>
          </cell>
          <cell r="G381">
            <v>2693664206.0300002</v>
          </cell>
        </row>
        <row r="382">
          <cell r="B382" t="str">
            <v>3.1.1.</v>
          </cell>
          <cell r="C382" t="str">
            <v>CAPITAL</v>
          </cell>
          <cell r="D382">
            <v>800000</v>
          </cell>
          <cell r="E382">
            <v>0</v>
          </cell>
          <cell r="F382">
            <v>0</v>
          </cell>
          <cell r="G382">
            <v>800000</v>
          </cell>
        </row>
        <row r="383">
          <cell r="B383" t="str">
            <v>3.1.1.01.</v>
          </cell>
          <cell r="C383" t="str">
            <v>CAPITAL INICIAL</v>
          </cell>
          <cell r="D383">
            <v>78022.11</v>
          </cell>
          <cell r="E383">
            <v>0</v>
          </cell>
          <cell r="F383">
            <v>0</v>
          </cell>
          <cell r="G383">
            <v>78022.11</v>
          </cell>
        </row>
        <row r="384">
          <cell r="B384" t="str">
            <v>3.1.1.01.01.</v>
          </cell>
          <cell r="C384" t="str">
            <v>CAPITAL INICIAL A VALORES HISTÓRICOS</v>
          </cell>
          <cell r="D384">
            <v>78022.11</v>
          </cell>
          <cell r="E384">
            <v>0</v>
          </cell>
          <cell r="F384">
            <v>0</v>
          </cell>
          <cell r="G384">
            <v>78022.11</v>
          </cell>
        </row>
        <row r="385">
          <cell r="B385" t="str">
            <v>3.1.1.01.01.00.</v>
          </cell>
          <cell r="C385" t="str">
            <v>CAPITAL INICIAL A VALORES HISTÓRICOS</v>
          </cell>
          <cell r="D385">
            <v>78022.11</v>
          </cell>
          <cell r="E385">
            <v>0</v>
          </cell>
          <cell r="F385">
            <v>0</v>
          </cell>
          <cell r="G385">
            <v>78022.11</v>
          </cell>
        </row>
        <row r="386">
          <cell r="B386" t="str">
            <v>3.1.1.01.01.00.0.</v>
          </cell>
          <cell r="C386" t="str">
            <v>CAPITAL INICIAL A VALORES HISTÓRICOS</v>
          </cell>
          <cell r="D386">
            <v>78022.11</v>
          </cell>
          <cell r="E386">
            <v>0</v>
          </cell>
          <cell r="F386">
            <v>0</v>
          </cell>
          <cell r="G386">
            <v>78022.11</v>
          </cell>
        </row>
        <row r="387">
          <cell r="B387" t="str">
            <v>3.1.1.01.01.00.0.99999</v>
          </cell>
          <cell r="C387" t="str">
            <v>CAPITAL INICIAL A VALORES HISTÓRICOS</v>
          </cell>
          <cell r="D387">
            <v>78022.11</v>
          </cell>
          <cell r="E387">
            <v>0</v>
          </cell>
          <cell r="F387">
            <v>0</v>
          </cell>
          <cell r="G387">
            <v>78022.11</v>
          </cell>
        </row>
        <row r="388">
          <cell r="B388" t="str">
            <v>3.1.1.02.</v>
          </cell>
          <cell r="C388" t="str">
            <v>INCORPORACIONES AL CAPITAL</v>
          </cell>
          <cell r="D388">
            <v>721977.89</v>
          </cell>
          <cell r="E388">
            <v>0</v>
          </cell>
          <cell r="F388">
            <v>0</v>
          </cell>
          <cell r="G388">
            <v>721977.89</v>
          </cell>
        </row>
        <row r="389">
          <cell r="B389" t="str">
            <v>3.1.1.02.01.</v>
          </cell>
          <cell r="C389" t="str">
            <v>INCORPORACIONES AL CAPITAL A VALORES HISTORICOS</v>
          </cell>
          <cell r="D389">
            <v>721977.89</v>
          </cell>
          <cell r="E389">
            <v>0</v>
          </cell>
          <cell r="F389">
            <v>0</v>
          </cell>
          <cell r="G389">
            <v>721977.89</v>
          </cell>
        </row>
        <row r="390">
          <cell r="B390" t="str">
            <v>3.1.1.02.01.00.</v>
          </cell>
          <cell r="C390" t="str">
            <v>INCORPORACIONES AL CAPITAL A VALORES HISTORICOS</v>
          </cell>
          <cell r="D390">
            <v>721977.89</v>
          </cell>
          <cell r="E390">
            <v>0</v>
          </cell>
          <cell r="F390">
            <v>0</v>
          </cell>
          <cell r="G390">
            <v>721977.89</v>
          </cell>
        </row>
        <row r="391">
          <cell r="B391" t="str">
            <v>3.1.1.02.01.00.0.</v>
          </cell>
          <cell r="C391" t="str">
            <v>INCORPORACIONES AL CAPITAL A VALORES HISTORICOS</v>
          </cell>
          <cell r="D391">
            <v>721977.89</v>
          </cell>
          <cell r="E391">
            <v>0</v>
          </cell>
          <cell r="F391">
            <v>0</v>
          </cell>
          <cell r="G391">
            <v>721977.89</v>
          </cell>
        </row>
        <row r="392">
          <cell r="B392" t="str">
            <v>3.1.1.02.01.00.0.99999</v>
          </cell>
          <cell r="C392" t="str">
            <v>INCORPORACIONES AL CAPITAL A VALORES HISTORICOS</v>
          </cell>
          <cell r="D392">
            <v>721977.89</v>
          </cell>
          <cell r="E392">
            <v>0</v>
          </cell>
          <cell r="F392">
            <v>0</v>
          </cell>
          <cell r="G392">
            <v>721977.89</v>
          </cell>
        </row>
        <row r="393">
          <cell r="B393" t="str">
            <v>3.1.3.</v>
          </cell>
          <cell r="C393" t="str">
            <v>RESERVAS</v>
          </cell>
          <cell r="D393">
            <v>488138175.02999997</v>
          </cell>
          <cell r="E393">
            <v>0</v>
          </cell>
          <cell r="F393">
            <v>0</v>
          </cell>
          <cell r="G393">
            <v>488138175.02999997</v>
          </cell>
        </row>
        <row r="394">
          <cell r="B394" t="str">
            <v>3.1.3.01.</v>
          </cell>
          <cell r="C394" t="str">
            <v>REVALUACION DE BIENES</v>
          </cell>
          <cell r="D394">
            <v>488138175.02999997</v>
          </cell>
          <cell r="E394">
            <v>0</v>
          </cell>
          <cell r="F394">
            <v>0</v>
          </cell>
          <cell r="G394">
            <v>488138175.02999997</v>
          </cell>
        </row>
        <row r="395">
          <cell r="B395" t="str">
            <v>3.1.3.01.01.</v>
          </cell>
          <cell r="C395" t="str">
            <v>REVALUACION DE PROPIEDADES, PLANTA Y EQUIPOS</v>
          </cell>
          <cell r="D395">
            <v>488138175.02999997</v>
          </cell>
          <cell r="E395">
            <v>0</v>
          </cell>
          <cell r="F395">
            <v>0</v>
          </cell>
          <cell r="G395">
            <v>488138175.02999997</v>
          </cell>
        </row>
        <row r="396">
          <cell r="B396" t="str">
            <v>3.1.3.01.01.00.</v>
          </cell>
          <cell r="C396" t="str">
            <v>REVALUACION DE PROPIEDADES, PLANTA Y EQUIPOS</v>
          </cell>
          <cell r="D396">
            <v>488138175.02999997</v>
          </cell>
          <cell r="E396">
            <v>0</v>
          </cell>
          <cell r="F396">
            <v>0</v>
          </cell>
          <cell r="G396">
            <v>488138175.02999997</v>
          </cell>
        </row>
        <row r="397">
          <cell r="B397" t="str">
            <v>3.1.3.01.01.00.0.</v>
          </cell>
          <cell r="C397" t="str">
            <v>REVALUACION DE PROPIEDADES, PLANTA Y EQUIPOS</v>
          </cell>
          <cell r="D397">
            <v>488138175.02999997</v>
          </cell>
          <cell r="E397">
            <v>0</v>
          </cell>
          <cell r="F397">
            <v>0</v>
          </cell>
          <cell r="G397">
            <v>488138175.02999997</v>
          </cell>
        </row>
        <row r="398">
          <cell r="B398" t="str">
            <v>3.1.3.01.01.00.0.99999</v>
          </cell>
          <cell r="C398" t="str">
            <v>REVALUACION DE PROPIEDADES, PLANTA Y EQUIPOS</v>
          </cell>
          <cell r="D398">
            <v>488138175.02999997</v>
          </cell>
          <cell r="E398">
            <v>0</v>
          </cell>
          <cell r="F398">
            <v>0</v>
          </cell>
          <cell r="G398">
            <v>488138175.02999997</v>
          </cell>
        </row>
        <row r="399">
          <cell r="B399" t="str">
            <v>3.1.5.</v>
          </cell>
          <cell r="C399" t="str">
            <v>RESULTADOS ACUMULADOS</v>
          </cell>
          <cell r="D399">
            <v>2214292974.29</v>
          </cell>
          <cell r="E399">
            <v>503475490.95999998</v>
          </cell>
          <cell r="F399">
            <v>493908547.67000002</v>
          </cell>
          <cell r="G399">
            <v>2204726031</v>
          </cell>
        </row>
        <row r="400">
          <cell r="B400" t="str">
            <v>3.1.5.01.</v>
          </cell>
          <cell r="C400" t="str">
            <v>RESULTADOS ACUMULADOS DE EJERCICIOS ANTERIORES</v>
          </cell>
          <cell r="D400">
            <v>2214292974.29</v>
          </cell>
          <cell r="E400">
            <v>503475490.95999998</v>
          </cell>
          <cell r="F400">
            <v>493908547.67000002</v>
          </cell>
          <cell r="G400">
            <v>2204726031</v>
          </cell>
        </row>
        <row r="401">
          <cell r="B401" t="str">
            <v>3.1.5.01.01.</v>
          </cell>
          <cell r="C401" t="str">
            <v>RESULTADOS DE EJERCICIOS ANTERIORES</v>
          </cell>
          <cell r="D401">
            <v>285491479.79999995</v>
          </cell>
          <cell r="E401">
            <v>503471674.25</v>
          </cell>
          <cell r="F401">
            <v>493900914.25</v>
          </cell>
          <cell r="G401">
            <v>275920719.79999989</v>
          </cell>
        </row>
        <row r="402">
          <cell r="B402" t="str">
            <v>3.1.5.01.01.00.</v>
          </cell>
          <cell r="C402" t="str">
            <v>RESULTADOS DE EJERCICIOS ANTERIORES</v>
          </cell>
          <cell r="D402">
            <v>285491479.79999995</v>
          </cell>
          <cell r="E402">
            <v>503471674.25</v>
          </cell>
          <cell r="F402">
            <v>493900914.25</v>
          </cell>
          <cell r="G402">
            <v>275920719.79999989</v>
          </cell>
        </row>
        <row r="403">
          <cell r="B403" t="str">
            <v>3.1.5.01.01.00.0.</v>
          </cell>
          <cell r="C403" t="str">
            <v>RESULTADOS DE EJERCICIOS ANTERIORES</v>
          </cell>
          <cell r="D403">
            <v>285491479.79999995</v>
          </cell>
          <cell r="E403">
            <v>503471674.25</v>
          </cell>
          <cell r="F403">
            <v>493900914.25</v>
          </cell>
          <cell r="G403">
            <v>275920719.79999989</v>
          </cell>
        </row>
        <row r="404">
          <cell r="B404" t="str">
            <v>3.1.5.01.01.00.0.99999</v>
          </cell>
          <cell r="C404" t="str">
            <v>RESULTADOS DE EJERCICIOS ANTERIORES</v>
          </cell>
          <cell r="D404">
            <v>285491479.79999995</v>
          </cell>
          <cell r="E404">
            <v>503471674.25</v>
          </cell>
          <cell r="F404">
            <v>493900914.25</v>
          </cell>
          <cell r="G404">
            <v>275920719.79999989</v>
          </cell>
        </row>
        <row r="405">
          <cell r="B405" t="str">
            <v>3.1.5.01.02.</v>
          </cell>
          <cell r="C405" t="str">
            <v>AJUSTE DE RESULTADOS DE PERIODOS ANTERIORES</v>
          </cell>
          <cell r="D405">
            <v>1928801494.49</v>
          </cell>
          <cell r="E405">
            <v>3816.7100000008941</v>
          </cell>
          <cell r="F405">
            <v>7633.42</v>
          </cell>
          <cell r="G405">
            <v>1928805311.2</v>
          </cell>
        </row>
        <row r="406">
          <cell r="B406" t="str">
            <v>3.1.5.01.02.04.</v>
          </cell>
          <cell r="C406" t="str">
            <v>AJUSTES POR OTRAS RESERVAS</v>
          </cell>
          <cell r="D406">
            <v>1928801494.49</v>
          </cell>
          <cell r="E406">
            <v>3816.71</v>
          </cell>
          <cell r="F406">
            <v>7633.42</v>
          </cell>
          <cell r="G406">
            <v>1928805311.2</v>
          </cell>
        </row>
        <row r="407">
          <cell r="B407" t="str">
            <v>3.1.5.01.02.04.1.</v>
          </cell>
          <cell r="C407" t="str">
            <v>AJUSTES POR CORRECCIONES DE ERRORES REALIZADAS RETROACTIVAMENTE</v>
          </cell>
          <cell r="D407">
            <v>1928801494.49</v>
          </cell>
          <cell r="E407">
            <v>3816.71</v>
          </cell>
          <cell r="F407">
            <v>7633.42</v>
          </cell>
          <cell r="G407">
            <v>1928805311.2</v>
          </cell>
        </row>
        <row r="408">
          <cell r="B408" t="str">
            <v>3.1.5.01.02.04.1.99999</v>
          </cell>
          <cell r="C408" t="str">
            <v>RESULTADOS DE EJERCICIOS ANTERIORES</v>
          </cell>
          <cell r="D408">
            <v>1928801494.49</v>
          </cell>
          <cell r="E408">
            <v>3816.71</v>
          </cell>
          <cell r="F408">
            <v>7633.42</v>
          </cell>
          <cell r="G408">
            <v>1928805311.2</v>
          </cell>
        </row>
        <row r="409">
          <cell r="B409" t="str">
            <v>4.</v>
          </cell>
          <cell r="C409" t="str">
            <v>INGRESOS</v>
          </cell>
          <cell r="D409">
            <v>0</v>
          </cell>
          <cell r="E409">
            <v>277676.78000000003</v>
          </cell>
          <cell r="F409">
            <v>1120458564.3299999</v>
          </cell>
          <cell r="G409">
            <v>1120180887.55</v>
          </cell>
        </row>
        <row r="410">
          <cell r="B410" t="str">
            <v>4.5.</v>
          </cell>
          <cell r="C410" t="str">
            <v>INGRESOS DE LA PROPIEDAD</v>
          </cell>
          <cell r="D410">
            <v>0</v>
          </cell>
          <cell r="E410">
            <v>0</v>
          </cell>
          <cell r="F410">
            <v>45782.27</v>
          </cell>
          <cell r="G410">
            <v>45782.27</v>
          </cell>
        </row>
        <row r="411">
          <cell r="B411" t="str">
            <v>4.5.1.</v>
          </cell>
          <cell r="C411" t="str">
            <v>RENTA DE INVERSIONES Y COLOCACIÓN DE EFECTIVO</v>
          </cell>
          <cell r="D411">
            <v>0</v>
          </cell>
          <cell r="E411">
            <v>0</v>
          </cell>
          <cell r="F411">
            <v>3.27</v>
          </cell>
          <cell r="G411">
            <v>3.27</v>
          </cell>
        </row>
        <row r="412">
          <cell r="B412" t="str">
            <v>4.5.1.01.</v>
          </cell>
          <cell r="C412" t="str">
            <v>INTERESES POR EQUIVALENTES DE EFECTIVO</v>
          </cell>
          <cell r="D412">
            <v>0</v>
          </cell>
          <cell r="E412">
            <v>0</v>
          </cell>
          <cell r="F412">
            <v>3.27</v>
          </cell>
          <cell r="G412">
            <v>3.27</v>
          </cell>
        </row>
        <row r="413">
          <cell r="B413" t="str">
            <v>4.5.1.01.02.</v>
          </cell>
          <cell r="C413" t="str">
            <v>INTERESES POR OTROS EQUIVALENTES DE EFECTIVO</v>
          </cell>
          <cell r="D413">
            <v>0</v>
          </cell>
          <cell r="E413">
            <v>0</v>
          </cell>
          <cell r="F413">
            <v>3.27</v>
          </cell>
          <cell r="G413">
            <v>3.27</v>
          </cell>
        </row>
        <row r="414">
          <cell r="B414" t="str">
            <v>4.5.1.01.02.02.</v>
          </cell>
          <cell r="C414" t="str">
            <v>INTERESES POR OTROS EQUIVALENTES DE EFECTIVO EN EL SECTOR PUBLICO INTERNO</v>
          </cell>
          <cell r="D414">
            <v>0</v>
          </cell>
          <cell r="E414">
            <v>0</v>
          </cell>
          <cell r="F414">
            <v>3.27</v>
          </cell>
          <cell r="G414">
            <v>3.27</v>
          </cell>
        </row>
        <row r="415">
          <cell r="B415" t="str">
            <v>4.5.1.01.02.02.0.</v>
          </cell>
          <cell r="C415" t="str">
            <v>INTERESES POR OTROS EQUIVALENTES DE EFECTIVO EN EL SECTOR PUBLICO INTERNO</v>
          </cell>
          <cell r="D415">
            <v>0</v>
          </cell>
          <cell r="E415">
            <v>0</v>
          </cell>
          <cell r="F415">
            <v>3.27</v>
          </cell>
          <cell r="G415">
            <v>3.27</v>
          </cell>
        </row>
        <row r="416">
          <cell r="B416" t="str">
            <v>4.5.1.01.02.02.0.99999</v>
          </cell>
          <cell r="C416" t="str">
            <v>BANCO DE COSTA RICA (BCR)</v>
          </cell>
          <cell r="D416">
            <v>0</v>
          </cell>
          <cell r="E416">
            <v>0</v>
          </cell>
          <cell r="F416">
            <v>3.27</v>
          </cell>
          <cell r="G416">
            <v>3.27</v>
          </cell>
        </row>
        <row r="417">
          <cell r="B417" t="str">
            <v>4.5.9.</v>
          </cell>
          <cell r="C417" t="str">
            <v>OTROS INGRESOS DE LA PROPIEDAD</v>
          </cell>
          <cell r="D417">
            <v>0</v>
          </cell>
          <cell r="E417">
            <v>0</v>
          </cell>
          <cell r="F417">
            <v>45779</v>
          </cell>
          <cell r="G417">
            <v>45779</v>
          </cell>
        </row>
        <row r="418">
          <cell r="B418" t="str">
            <v>4.5.9.08.</v>
          </cell>
          <cell r="C418" t="str">
            <v>INTERESES POR DOCUMENTOS A COBRAR</v>
          </cell>
          <cell r="D418">
            <v>0</v>
          </cell>
          <cell r="E418">
            <v>0</v>
          </cell>
          <cell r="F418">
            <v>45779</v>
          </cell>
          <cell r="G418">
            <v>45779</v>
          </cell>
        </row>
        <row r="419">
          <cell r="B419" t="str">
            <v>4.5.9.08.02.</v>
          </cell>
          <cell r="C419" t="str">
            <v>INTERESES POR DOCUMENTOS A COBRAR POR FRACCIONAMIENTO Y ARREGLOS DE PAGO</v>
          </cell>
          <cell r="D419">
            <v>0</v>
          </cell>
          <cell r="E419">
            <v>0</v>
          </cell>
          <cell r="F419">
            <v>45779</v>
          </cell>
          <cell r="G419">
            <v>45779</v>
          </cell>
        </row>
        <row r="420">
          <cell r="B420" t="str">
            <v>4.5.9.08.02.99.</v>
          </cell>
          <cell r="C420" t="str">
            <v>INTERESES POR DOCUMENTOS A COBRAR POR FRACCIONAMIENTO Y ARREGLOS DE PAGO</v>
          </cell>
          <cell r="D420">
            <v>0</v>
          </cell>
          <cell r="E420">
            <v>0</v>
          </cell>
          <cell r="F420">
            <v>45779</v>
          </cell>
          <cell r="G420">
            <v>45779</v>
          </cell>
        </row>
        <row r="421">
          <cell r="B421" t="str">
            <v>4.5.9.08.02.99.0.</v>
          </cell>
          <cell r="C421" t="str">
            <v>INTERESES POR DOCUMENTOS A COBRAR POR FRACCIONAMIENTO Y ARREGLOS DE PAGO</v>
          </cell>
          <cell r="D421">
            <v>0</v>
          </cell>
          <cell r="E421">
            <v>0</v>
          </cell>
          <cell r="F421">
            <v>45779</v>
          </cell>
          <cell r="G421">
            <v>45779</v>
          </cell>
        </row>
        <row r="422">
          <cell r="B422" t="str">
            <v>4.5.9.08.02.99.0.99999</v>
          </cell>
          <cell r="C422" t="str">
            <v>INTERESES POR DOCUMENTOS A COBRAR POR FRACCIONAMIENTO Y ARREGLOS DE PAGO</v>
          </cell>
          <cell r="D422">
            <v>0</v>
          </cell>
          <cell r="E422">
            <v>0</v>
          </cell>
          <cell r="F422">
            <v>45779</v>
          </cell>
          <cell r="G422">
            <v>45779</v>
          </cell>
        </row>
        <row r="423">
          <cell r="B423" t="str">
            <v>4.6.</v>
          </cell>
          <cell r="C423" t="str">
            <v>TRANSFERENCIAS</v>
          </cell>
          <cell r="D423">
            <v>0</v>
          </cell>
          <cell r="E423">
            <v>277673.68</v>
          </cell>
          <cell r="F423">
            <v>1027734528.71</v>
          </cell>
          <cell r="G423">
            <v>1027456855.03</v>
          </cell>
        </row>
        <row r="424">
          <cell r="B424" t="str">
            <v>4.6.1.</v>
          </cell>
          <cell r="C424" t="str">
            <v>TRANSFERENCIAS CORRIENTES</v>
          </cell>
          <cell r="D424">
            <v>0</v>
          </cell>
          <cell r="E424">
            <v>277673.68</v>
          </cell>
          <cell r="F424">
            <v>1027734528.71</v>
          </cell>
          <cell r="G424">
            <v>1027456855.03</v>
          </cell>
        </row>
        <row r="425">
          <cell r="B425" t="str">
            <v>4.6.1.02.</v>
          </cell>
          <cell r="C425" t="str">
            <v>TRANSFERENCIAS CORRIENTES DEL SECTOR PUBLICO INTERNO</v>
          </cell>
          <cell r="D425">
            <v>0</v>
          </cell>
          <cell r="E425">
            <v>277673.68</v>
          </cell>
          <cell r="F425">
            <v>1027734528.71</v>
          </cell>
          <cell r="G425">
            <v>1027456855.03</v>
          </cell>
        </row>
        <row r="426">
          <cell r="B426" t="str">
            <v>4.6.1.02.01.</v>
          </cell>
          <cell r="C426" t="str">
            <v>TRANSFERENCIAS CORRIENTES DEL GOBIENO CENTRAL</v>
          </cell>
          <cell r="D426">
            <v>0</v>
          </cell>
          <cell r="E426">
            <v>0</v>
          </cell>
          <cell r="F426">
            <v>1026966963.71</v>
          </cell>
          <cell r="G426">
            <v>1026966963.71</v>
          </cell>
        </row>
        <row r="427">
          <cell r="B427" t="str">
            <v>4.6.1.02.01.06.</v>
          </cell>
          <cell r="C427" t="str">
            <v>TRANSFERENCIAS CORRIENTES DEL GOBIENO CENTRAL</v>
          </cell>
          <cell r="D427">
            <v>0</v>
          </cell>
          <cell r="E427">
            <v>0</v>
          </cell>
          <cell r="F427">
            <v>1026966963.71</v>
          </cell>
          <cell r="G427">
            <v>1026966963.71</v>
          </cell>
        </row>
        <row r="428">
          <cell r="B428" t="str">
            <v>4.6.1.02.01.06.0.</v>
          </cell>
          <cell r="C428" t="str">
            <v>TRANSFERENCIAS CORRIENTES DEL GOBIENO CENTRAL</v>
          </cell>
          <cell r="D428">
            <v>0</v>
          </cell>
          <cell r="E428">
            <v>0</v>
          </cell>
          <cell r="F428">
            <v>1026966963.71</v>
          </cell>
          <cell r="G428">
            <v>1026966963.71</v>
          </cell>
        </row>
        <row r="429">
          <cell r="B429" t="str">
            <v>4.6.1.02.01.06.0.11206</v>
          </cell>
          <cell r="C429" t="str">
            <v>MINISTERIO DE HACIENDA (MHD)</v>
          </cell>
          <cell r="D429">
            <v>0</v>
          </cell>
          <cell r="E429">
            <v>0</v>
          </cell>
          <cell r="F429">
            <v>1026966963.71</v>
          </cell>
          <cell r="G429">
            <v>1026966963.71</v>
          </cell>
        </row>
        <row r="430">
          <cell r="B430" t="str">
            <v>4.6.1.02.06.</v>
          </cell>
          <cell r="C430" t="str">
            <v>TRANSFERENCIAS CORRIENTES DE INSTITUCIONES PUBLICAS FINANCIERAS</v>
          </cell>
          <cell r="D430">
            <v>0</v>
          </cell>
          <cell r="E430">
            <v>277673.68</v>
          </cell>
          <cell r="F430">
            <v>767565</v>
          </cell>
          <cell r="G430">
            <v>489891.32</v>
          </cell>
        </row>
        <row r="431">
          <cell r="B431" t="str">
            <v>4.6.1.02.06.06.</v>
          </cell>
          <cell r="C431" t="str">
            <v>TRANSFERENCIAS CORRIENTES DE INSTITUCIONES PUBLICAS FINANCIERAS</v>
          </cell>
          <cell r="D431">
            <v>0</v>
          </cell>
          <cell r="E431">
            <v>277673.68</v>
          </cell>
          <cell r="F431">
            <v>767565</v>
          </cell>
          <cell r="G431">
            <v>489891.32</v>
          </cell>
        </row>
        <row r="432">
          <cell r="B432" t="str">
            <v>4.6.1.02.06.06.0.</v>
          </cell>
          <cell r="C432" t="str">
            <v>TRANSFERENCIAS CORRIENTES DE INSTITUCIONES PUBLICAS FINANCIERAS</v>
          </cell>
          <cell r="D432">
            <v>0</v>
          </cell>
          <cell r="E432">
            <v>277673.68</v>
          </cell>
          <cell r="F432">
            <v>767565</v>
          </cell>
          <cell r="G432">
            <v>489891.32</v>
          </cell>
        </row>
        <row r="433">
          <cell r="B433" t="str">
            <v>4.6.1.02.06.06.0.21101</v>
          </cell>
          <cell r="C433" t="str">
            <v>FID CONICIT 25-02/BCAC</v>
          </cell>
          <cell r="D433">
            <v>0</v>
          </cell>
          <cell r="E433">
            <v>277673.68</v>
          </cell>
          <cell r="F433">
            <v>767565</v>
          </cell>
          <cell r="G433">
            <v>489891.32</v>
          </cell>
        </row>
        <row r="434">
          <cell r="B434" t="str">
            <v>4.9.</v>
          </cell>
          <cell r="C434" t="str">
            <v>OTROS INGRESOS</v>
          </cell>
          <cell r="D434">
            <v>0</v>
          </cell>
          <cell r="E434">
            <v>3.1</v>
          </cell>
          <cell r="F434">
            <v>92678253.349999994</v>
          </cell>
          <cell r="G434">
            <v>92678250.25</v>
          </cell>
        </row>
        <row r="435">
          <cell r="B435" t="str">
            <v>4.9.1.</v>
          </cell>
          <cell r="C435" t="str">
            <v>RESULTADOS POSITIVOS POR TENENCIA Y POR EXPOSICION A LA</v>
          </cell>
          <cell r="D435">
            <v>0</v>
          </cell>
          <cell r="E435">
            <v>0</v>
          </cell>
          <cell r="F435">
            <v>4463097.12</v>
          </cell>
          <cell r="G435">
            <v>4463097.12</v>
          </cell>
        </row>
        <row r="436">
          <cell r="B436" t="str">
            <v>4.9.1.01.</v>
          </cell>
          <cell r="C436" t="str">
            <v>DIFERENCIAS DE CAMBIO POSITIVAS POR ACTIVOS</v>
          </cell>
          <cell r="D436">
            <v>0</v>
          </cell>
          <cell r="E436">
            <v>0</v>
          </cell>
          <cell r="F436">
            <v>4463097.12</v>
          </cell>
          <cell r="G436">
            <v>4463097.12</v>
          </cell>
        </row>
        <row r="437">
          <cell r="B437" t="str">
            <v>4.9.1.01.01.</v>
          </cell>
          <cell r="C437" t="str">
            <v>DIFERENCIAS DE CAMBIO POSITIVAS POR EFECTIVO</v>
          </cell>
          <cell r="D437">
            <v>0</v>
          </cell>
          <cell r="E437">
            <v>0</v>
          </cell>
          <cell r="F437">
            <v>4463097.12</v>
          </cell>
          <cell r="G437">
            <v>4463097.12</v>
          </cell>
        </row>
        <row r="438">
          <cell r="B438" t="str">
            <v>4.9.1.01.01.01.</v>
          </cell>
          <cell r="C438" t="str">
            <v>DIFERENCIAS DE CAMBIO POSITIVAS POR EFECTIVO EN CA</v>
          </cell>
          <cell r="D438">
            <v>0</v>
          </cell>
          <cell r="E438">
            <v>0</v>
          </cell>
          <cell r="F438">
            <v>4463097.12</v>
          </cell>
          <cell r="G438">
            <v>4463097.12</v>
          </cell>
        </row>
        <row r="439">
          <cell r="B439" t="str">
            <v>4.9.1.01.01.01.2.</v>
          </cell>
          <cell r="C439" t="str">
            <v>DIFERENCIAS DE CAMBIO POSITIVAS POR EFECTIVO EN</v>
          </cell>
          <cell r="D439">
            <v>0</v>
          </cell>
          <cell r="E439">
            <v>0</v>
          </cell>
          <cell r="F439">
            <v>4463097.12</v>
          </cell>
          <cell r="G439">
            <v>4463097.12</v>
          </cell>
        </row>
        <row r="440">
          <cell r="B440" t="str">
            <v>4.9.1.01.01.01.2.99999</v>
          </cell>
          <cell r="C440" t="str">
            <v>DIFERENCIAS DE CAMBIO POSITIVAS POR EFECTIVO E</v>
          </cell>
          <cell r="D440">
            <v>0</v>
          </cell>
          <cell r="E440">
            <v>0</v>
          </cell>
          <cell r="F440">
            <v>4463097.12</v>
          </cell>
          <cell r="G440">
            <v>4463097.12</v>
          </cell>
        </row>
        <row r="441">
          <cell r="B441" t="str">
            <v>4.9.6.</v>
          </cell>
          <cell r="C441" t="str">
            <v>RESULTADOS POSITIVOS DE INVERSIONES PATRIMONIALES Y PARTICIPACIÓN DE LOS INTERESES MINORITARIOS</v>
          </cell>
          <cell r="D441">
            <v>0</v>
          </cell>
          <cell r="E441">
            <v>0</v>
          </cell>
          <cell r="F441">
            <v>73929081.5</v>
          </cell>
          <cell r="G441">
            <v>73929081.5</v>
          </cell>
        </row>
        <row r="442">
          <cell r="B442" t="str">
            <v>4.9.6.01.</v>
          </cell>
          <cell r="C442" t="str">
            <v>RESULTADOS POSITIVOS DE INVERSIONES PATRIMONIALES</v>
          </cell>
          <cell r="D442">
            <v>0</v>
          </cell>
          <cell r="E442">
            <v>0</v>
          </cell>
          <cell r="F442">
            <v>73929081.5</v>
          </cell>
          <cell r="G442">
            <v>73929081.5</v>
          </cell>
        </row>
        <row r="443">
          <cell r="B443" t="str">
            <v>4.9.6.01.04.</v>
          </cell>
          <cell r="C443" t="str">
            <v>RESULTADOS POSITIVOS DE INVERSIONES PATRIMONIALES EN FIDEICOMISOS</v>
          </cell>
          <cell r="D443">
            <v>0</v>
          </cell>
          <cell r="E443">
            <v>0</v>
          </cell>
          <cell r="F443">
            <v>73929081.5</v>
          </cell>
          <cell r="G443">
            <v>73929081.5</v>
          </cell>
        </row>
        <row r="444">
          <cell r="B444" t="str">
            <v>4.9.6.01.04.03.</v>
          </cell>
          <cell r="C444" t="str">
            <v>RESULTADOS POSITIVOS DE INVERSIONES PATRIMONIALES EN FIDEICOMISOS PARA EDUCACIÓN</v>
          </cell>
          <cell r="D444">
            <v>0</v>
          </cell>
          <cell r="E444">
            <v>0</v>
          </cell>
          <cell r="F444">
            <v>73929081.5</v>
          </cell>
          <cell r="G444">
            <v>73929081.5</v>
          </cell>
        </row>
        <row r="445">
          <cell r="B445" t="str">
            <v>4.9.6.01.04.03.0.</v>
          </cell>
          <cell r="C445" t="str">
            <v>RESULTADOS POSITIVOS DE INVERSIONES PATRIMONIALES EN OTROS FIDEICOMISOS</v>
          </cell>
          <cell r="D445">
            <v>0</v>
          </cell>
          <cell r="E445">
            <v>0</v>
          </cell>
          <cell r="F445">
            <v>73929081.5</v>
          </cell>
          <cell r="G445">
            <v>73929081.5</v>
          </cell>
        </row>
        <row r="446">
          <cell r="B446" t="str">
            <v>4.9.6.01.04.03.0.99999</v>
          </cell>
          <cell r="C446" t="str">
            <v>RESULTADOS POSITIVOS DE INVERSIONES PATRIMONIALES EN OTROS FIDEICOMISOS</v>
          </cell>
          <cell r="D446">
            <v>0</v>
          </cell>
          <cell r="E446">
            <v>0</v>
          </cell>
          <cell r="F446">
            <v>73929081.5</v>
          </cell>
          <cell r="G446">
            <v>73929081.5</v>
          </cell>
        </row>
        <row r="447">
          <cell r="B447" t="str">
            <v>4.9.9.</v>
          </cell>
          <cell r="C447" t="str">
            <v>OTROS INGRESOS Y RESULTADOS POSITIVOS</v>
          </cell>
          <cell r="D447">
            <v>0</v>
          </cell>
          <cell r="E447">
            <v>3.1</v>
          </cell>
          <cell r="F447">
            <v>14286074.73</v>
          </cell>
          <cell r="G447">
            <v>14286071.630000001</v>
          </cell>
        </row>
        <row r="448">
          <cell r="B448" t="str">
            <v>4.9.9.99.</v>
          </cell>
          <cell r="C448" t="str">
            <v>INGRESOS Y RESULTADOS POSITIVOS VARIOS</v>
          </cell>
          <cell r="D448">
            <v>0</v>
          </cell>
          <cell r="E448">
            <v>3.1</v>
          </cell>
          <cell r="F448">
            <v>14286074.73</v>
          </cell>
          <cell r="G448">
            <v>14286071.630000001</v>
          </cell>
        </row>
        <row r="449">
          <cell r="B449" t="str">
            <v>4.9.9.99.99.</v>
          </cell>
          <cell r="C449" t="str">
            <v>OTROS RESULTADOS POSITIVOS</v>
          </cell>
          <cell r="D449">
            <v>0</v>
          </cell>
          <cell r="E449">
            <v>3.1</v>
          </cell>
          <cell r="F449">
            <v>14286074.73</v>
          </cell>
          <cell r="G449">
            <v>14286071.630000001</v>
          </cell>
        </row>
        <row r="450">
          <cell r="B450" t="str">
            <v>4.9.9.99.99.00.</v>
          </cell>
          <cell r="C450" t="str">
            <v>OTROS RESULTADOS POSITIVOS</v>
          </cell>
          <cell r="D450">
            <v>0</v>
          </cell>
          <cell r="E450">
            <v>3.1</v>
          </cell>
          <cell r="F450">
            <v>14286074.73</v>
          </cell>
          <cell r="G450">
            <v>14286071.630000001</v>
          </cell>
        </row>
        <row r="451">
          <cell r="B451" t="str">
            <v>4.9.9.99.99.00.0.</v>
          </cell>
          <cell r="C451" t="str">
            <v>OTROS RESULTADOS POSITIVOS</v>
          </cell>
          <cell r="D451">
            <v>0</v>
          </cell>
          <cell r="E451">
            <v>3.1</v>
          </cell>
          <cell r="F451">
            <v>14286074.73</v>
          </cell>
          <cell r="G451">
            <v>14286071.630000001</v>
          </cell>
        </row>
        <row r="452">
          <cell r="B452" t="str">
            <v>4.9.9.99.99.00.0.99999</v>
          </cell>
          <cell r="C452" t="str">
            <v>OTROS RESULTADOS POSITIVOS</v>
          </cell>
          <cell r="D452">
            <v>0</v>
          </cell>
          <cell r="E452">
            <v>3.1</v>
          </cell>
          <cell r="F452">
            <v>14286074.73</v>
          </cell>
          <cell r="G452">
            <v>14286071.630000001</v>
          </cell>
        </row>
        <row r="453">
          <cell r="B453" t="str">
            <v>5.</v>
          </cell>
          <cell r="C453" t="str">
            <v>GASTOS</v>
          </cell>
          <cell r="D453">
            <v>0</v>
          </cell>
          <cell r="E453">
            <v>1188100602.95</v>
          </cell>
          <cell r="F453">
            <v>9882232.7899999917</v>
          </cell>
          <cell r="G453">
            <v>1178218370.1600001</v>
          </cell>
        </row>
        <row r="454">
          <cell r="B454" t="str">
            <v>5.1.</v>
          </cell>
          <cell r="C454" t="str">
            <v>GASTOS DE FUNCIONAMIENTO</v>
          </cell>
          <cell r="D454">
            <v>0</v>
          </cell>
          <cell r="E454">
            <v>772818706.52999997</v>
          </cell>
          <cell r="F454">
            <v>9882226.3800000008</v>
          </cell>
          <cell r="G454">
            <v>762936480.14999998</v>
          </cell>
        </row>
        <row r="455">
          <cell r="B455" t="str">
            <v>5.1.1.</v>
          </cell>
          <cell r="C455" t="str">
            <v>GASTOS EN PERSONAL</v>
          </cell>
          <cell r="D455">
            <v>0</v>
          </cell>
          <cell r="E455">
            <v>670661308.38999999</v>
          </cell>
          <cell r="F455">
            <v>1944350.7</v>
          </cell>
          <cell r="G455">
            <v>668716957.69000006</v>
          </cell>
        </row>
        <row r="456">
          <cell r="B456" t="str">
            <v>5.1.1.01.</v>
          </cell>
          <cell r="C456" t="str">
            <v>REMUNERACIONES BASICAS</v>
          </cell>
          <cell r="D456">
            <v>0</v>
          </cell>
          <cell r="E456">
            <v>284742760.33999997</v>
          </cell>
          <cell r="F456">
            <v>1053906.6399999999</v>
          </cell>
          <cell r="G456">
            <v>283688853.69999999</v>
          </cell>
        </row>
        <row r="457">
          <cell r="B457" t="str">
            <v>5.1.1.01.01.</v>
          </cell>
          <cell r="C457" t="str">
            <v>SUELDOS PARA CARGOS FIJOS</v>
          </cell>
          <cell r="D457">
            <v>0</v>
          </cell>
          <cell r="E457">
            <v>239943451.00999999</v>
          </cell>
          <cell r="F457">
            <v>989776.66</v>
          </cell>
          <cell r="G457">
            <v>238953674.34999999</v>
          </cell>
        </row>
        <row r="458">
          <cell r="B458" t="str">
            <v>5.1.1.01.01.00.</v>
          </cell>
          <cell r="C458" t="str">
            <v>SUELDOS PARA CARGOS FIJOS</v>
          </cell>
          <cell r="D458">
            <v>0</v>
          </cell>
          <cell r="E458">
            <v>239943451.00999999</v>
          </cell>
          <cell r="F458">
            <v>989776.66</v>
          </cell>
          <cell r="G458">
            <v>238953674.34999999</v>
          </cell>
        </row>
        <row r="459">
          <cell r="B459" t="str">
            <v>5.1.1.01.01.00.0.</v>
          </cell>
          <cell r="C459" t="str">
            <v>SUELDOS PARA CARGOS FIJOS</v>
          </cell>
          <cell r="D459">
            <v>0</v>
          </cell>
          <cell r="E459">
            <v>239943451.00999999</v>
          </cell>
          <cell r="F459">
            <v>989776.66</v>
          </cell>
          <cell r="G459">
            <v>238953674.34999999</v>
          </cell>
        </row>
        <row r="460">
          <cell r="B460" t="str">
            <v>5.1.1.01.01.00.0.99999</v>
          </cell>
          <cell r="C460" t="str">
            <v>SUELDOS PARA CARGOS FIJOS</v>
          </cell>
          <cell r="D460">
            <v>0</v>
          </cell>
          <cell r="E460">
            <v>239943451.00999999</v>
          </cell>
          <cell r="F460">
            <v>989776.66</v>
          </cell>
          <cell r="G460">
            <v>238953674.34999999</v>
          </cell>
        </row>
        <row r="461">
          <cell r="B461" t="str">
            <v>5.1.1.01.06.</v>
          </cell>
          <cell r="C461" t="str">
            <v>SALARIO ESCOLAR</v>
          </cell>
          <cell r="D461">
            <v>0</v>
          </cell>
          <cell r="E461">
            <v>36024220.359999999</v>
          </cell>
          <cell r="F461">
            <v>64129.98</v>
          </cell>
          <cell r="G461">
            <v>35960090.380000003</v>
          </cell>
        </row>
        <row r="462">
          <cell r="B462" t="str">
            <v>5.1.1.01.06.00.</v>
          </cell>
          <cell r="C462" t="str">
            <v>SALARIO ESCOLAR</v>
          </cell>
          <cell r="D462">
            <v>0</v>
          </cell>
          <cell r="E462">
            <v>36024220.359999999</v>
          </cell>
          <cell r="F462">
            <v>64129.98</v>
          </cell>
          <cell r="G462">
            <v>35960090.380000003</v>
          </cell>
        </row>
        <row r="463">
          <cell r="B463" t="str">
            <v>5.1.1.01.06.00.0.</v>
          </cell>
          <cell r="C463" t="str">
            <v>SALARIO ESCOLAR</v>
          </cell>
          <cell r="D463">
            <v>0</v>
          </cell>
          <cell r="E463">
            <v>36024220.359999999</v>
          </cell>
          <cell r="F463">
            <v>64129.98</v>
          </cell>
          <cell r="G463">
            <v>35960090.380000003</v>
          </cell>
        </row>
        <row r="464">
          <cell r="B464" t="str">
            <v>5.1.1.01.06.00.0.99999</v>
          </cell>
          <cell r="C464" t="str">
            <v>SALARIO ESCOLAR</v>
          </cell>
          <cell r="D464">
            <v>0</v>
          </cell>
          <cell r="E464">
            <v>36024220.359999999</v>
          </cell>
          <cell r="F464">
            <v>64129.98</v>
          </cell>
          <cell r="G464">
            <v>35960090.380000003</v>
          </cell>
        </row>
        <row r="465">
          <cell r="B465" t="str">
            <v>5.1.1.01.99.</v>
          </cell>
          <cell r="C465" t="str">
            <v>OTRAS REMUNERACIONES BASICAS</v>
          </cell>
          <cell r="D465">
            <v>0</v>
          </cell>
          <cell r="E465">
            <v>8775088.9700000007</v>
          </cell>
          <cell r="F465">
            <v>0</v>
          </cell>
          <cell r="G465">
            <v>8775088.9700000007</v>
          </cell>
        </row>
        <row r="466">
          <cell r="B466" t="str">
            <v>5.1.1.01.99.00.</v>
          </cell>
          <cell r="C466" t="str">
            <v>OTRAS REMUNERACIONES BASICAS</v>
          </cell>
          <cell r="D466">
            <v>0</v>
          </cell>
          <cell r="E466">
            <v>8775088.9700000007</v>
          </cell>
          <cell r="F466">
            <v>0</v>
          </cell>
          <cell r="G466">
            <v>8775088.9700000007</v>
          </cell>
        </row>
        <row r="467">
          <cell r="B467" t="str">
            <v>5.1.1.01.99.00.0.</v>
          </cell>
          <cell r="C467" t="str">
            <v>OTRAS REMUNERACIONES BASICAS</v>
          </cell>
          <cell r="D467">
            <v>0</v>
          </cell>
          <cell r="E467">
            <v>8775088.9700000007</v>
          </cell>
          <cell r="F467">
            <v>0</v>
          </cell>
          <cell r="G467">
            <v>8775088.9700000007</v>
          </cell>
        </row>
        <row r="468">
          <cell r="B468" t="str">
            <v>5.1.1.01.99.00.0.99999</v>
          </cell>
          <cell r="C468" t="str">
            <v>OTRAS REMUNERACIONES BASICAS</v>
          </cell>
          <cell r="D468">
            <v>0</v>
          </cell>
          <cell r="E468">
            <v>8775088.9700000007</v>
          </cell>
          <cell r="F468">
            <v>0</v>
          </cell>
          <cell r="G468">
            <v>8775088.9700000007</v>
          </cell>
        </row>
        <row r="469">
          <cell r="B469" t="str">
            <v>5.1.1.02.</v>
          </cell>
          <cell r="C469" t="str">
            <v>REMUNERACIONES EVENTUALES</v>
          </cell>
          <cell r="D469">
            <v>0</v>
          </cell>
          <cell r="E469">
            <v>2733149.87</v>
          </cell>
          <cell r="F469">
            <v>0</v>
          </cell>
          <cell r="G469">
            <v>2733149.87</v>
          </cell>
        </row>
        <row r="470">
          <cell r="B470" t="str">
            <v>5.1.1.02.01.</v>
          </cell>
          <cell r="C470" t="str">
            <v>TIEMPO EXTRAORDINARIO</v>
          </cell>
          <cell r="D470">
            <v>0</v>
          </cell>
          <cell r="E470">
            <v>254916.32</v>
          </cell>
          <cell r="F470">
            <v>0</v>
          </cell>
          <cell r="G470">
            <v>254916.32</v>
          </cell>
        </row>
        <row r="471">
          <cell r="B471" t="str">
            <v>5.1.1.02.01.00.</v>
          </cell>
          <cell r="C471" t="str">
            <v>TIEMPO EXTRAORDINARIO</v>
          </cell>
          <cell r="D471">
            <v>0</v>
          </cell>
          <cell r="E471">
            <v>254916.32</v>
          </cell>
          <cell r="F471">
            <v>0</v>
          </cell>
          <cell r="G471">
            <v>254916.32</v>
          </cell>
        </row>
        <row r="472">
          <cell r="B472" t="str">
            <v>5.1.1.02.01.00.0.</v>
          </cell>
          <cell r="C472" t="str">
            <v>TIEMPO EXTRAORDINARIO</v>
          </cell>
          <cell r="D472">
            <v>0</v>
          </cell>
          <cell r="E472">
            <v>254916.32</v>
          </cell>
          <cell r="F472">
            <v>0</v>
          </cell>
          <cell r="G472">
            <v>254916.32</v>
          </cell>
        </row>
        <row r="473">
          <cell r="B473" t="str">
            <v>5.1.1.02.01.00.0.99999</v>
          </cell>
          <cell r="C473" t="str">
            <v>TIEMPO EXTRAORDINARIO</v>
          </cell>
          <cell r="D473">
            <v>0</v>
          </cell>
          <cell r="E473">
            <v>254916.32</v>
          </cell>
          <cell r="F473">
            <v>0</v>
          </cell>
          <cell r="G473">
            <v>254916.32</v>
          </cell>
        </row>
        <row r="474">
          <cell r="B474" t="str">
            <v>5.1.1.02.04.</v>
          </cell>
          <cell r="C474" t="str">
            <v>COMPENSACIÓN DE VACACIONES</v>
          </cell>
          <cell r="D474">
            <v>0</v>
          </cell>
          <cell r="E474">
            <v>2478233.5499999998</v>
          </cell>
          <cell r="F474">
            <v>0</v>
          </cell>
          <cell r="G474">
            <v>2478233.5499999998</v>
          </cell>
        </row>
        <row r="475">
          <cell r="B475" t="str">
            <v>5.1.1.02.04.00.</v>
          </cell>
          <cell r="C475" t="str">
            <v>COMPENSACIÓN DE VACACIONES</v>
          </cell>
          <cell r="D475">
            <v>0</v>
          </cell>
          <cell r="E475">
            <v>2478233.5499999998</v>
          </cell>
          <cell r="F475">
            <v>0</v>
          </cell>
          <cell r="G475">
            <v>2478233.5499999998</v>
          </cell>
        </row>
        <row r="476">
          <cell r="B476" t="str">
            <v>5.1.1.02.04.00.0.</v>
          </cell>
          <cell r="C476" t="str">
            <v>COMPENSACIÓN DE VACACIONES</v>
          </cell>
          <cell r="D476">
            <v>0</v>
          </cell>
          <cell r="E476">
            <v>2478233.5499999998</v>
          </cell>
          <cell r="F476">
            <v>0</v>
          </cell>
          <cell r="G476">
            <v>2478233.5499999998</v>
          </cell>
        </row>
        <row r="477">
          <cell r="B477" t="str">
            <v>5.1.1.02.04.00.0.99999</v>
          </cell>
          <cell r="C477" t="str">
            <v>COMPENSACIÓN DE VACACIONES</v>
          </cell>
          <cell r="D477">
            <v>0</v>
          </cell>
          <cell r="E477">
            <v>2478233.5499999998</v>
          </cell>
          <cell r="F477">
            <v>0</v>
          </cell>
          <cell r="G477">
            <v>2478233.5499999998</v>
          </cell>
        </row>
        <row r="478">
          <cell r="B478" t="str">
            <v>5.1.1.03.</v>
          </cell>
          <cell r="C478" t="str">
            <v>INCENTIVOS SALARIALES</v>
          </cell>
          <cell r="D478">
            <v>0</v>
          </cell>
          <cell r="E478">
            <v>233532210.12</v>
          </cell>
          <cell r="F478">
            <v>582650.87</v>
          </cell>
          <cell r="G478">
            <v>232949559.25</v>
          </cell>
        </row>
        <row r="479">
          <cell r="B479" t="str">
            <v>5.1.1.03.01.</v>
          </cell>
          <cell r="C479" t="str">
            <v>RETRIBUCION POR AÑOS SERVIDOS</v>
          </cell>
          <cell r="D479">
            <v>0</v>
          </cell>
          <cell r="E479">
            <v>75889159.140000001</v>
          </cell>
          <cell r="F479">
            <v>151188.87</v>
          </cell>
          <cell r="G479">
            <v>75737970.269999996</v>
          </cell>
        </row>
        <row r="480">
          <cell r="B480" t="str">
            <v>5.1.1.03.01.00.</v>
          </cell>
          <cell r="C480" t="str">
            <v>RETRIBUCION POR AÑOS SERVIDOS</v>
          </cell>
          <cell r="D480">
            <v>0</v>
          </cell>
          <cell r="E480">
            <v>75889159.140000001</v>
          </cell>
          <cell r="F480">
            <v>151188.87</v>
          </cell>
          <cell r="G480">
            <v>75737970.269999996</v>
          </cell>
        </row>
        <row r="481">
          <cell r="B481" t="str">
            <v>5.1.1.03.01.00.0.</v>
          </cell>
          <cell r="C481" t="str">
            <v>RETRIBUCION POR AÑOS SERVIDOS</v>
          </cell>
          <cell r="D481">
            <v>0</v>
          </cell>
          <cell r="E481">
            <v>75889159.140000001</v>
          </cell>
          <cell r="F481">
            <v>151188.87</v>
          </cell>
          <cell r="G481">
            <v>75737970.269999996</v>
          </cell>
        </row>
        <row r="482">
          <cell r="B482" t="str">
            <v>5.1.1.03.01.00.0.99999</v>
          </cell>
          <cell r="C482" t="str">
            <v>RETRIBUCION POR AÑOS SERVIDOS</v>
          </cell>
          <cell r="D482">
            <v>0</v>
          </cell>
          <cell r="E482">
            <v>75889159.140000001</v>
          </cell>
          <cell r="F482">
            <v>151188.87</v>
          </cell>
          <cell r="G482">
            <v>75737970.269999996</v>
          </cell>
        </row>
        <row r="483">
          <cell r="B483" t="str">
            <v>5.1.1.03.02.</v>
          </cell>
          <cell r="C483" t="str">
            <v>RESTRICCION AL EJERCICIO LIBERAL DE LA PROFESION</v>
          </cell>
          <cell r="D483">
            <v>0</v>
          </cell>
          <cell r="E483">
            <v>89545099.670000002</v>
          </cell>
          <cell r="F483">
            <v>209939.17</v>
          </cell>
          <cell r="G483">
            <v>89335160.5</v>
          </cell>
        </row>
        <row r="484">
          <cell r="B484" t="str">
            <v>5.1.1.03.02.01.</v>
          </cell>
          <cell r="C484" t="str">
            <v>DEDICACION EXCLUSIVA</v>
          </cell>
          <cell r="D484">
            <v>0</v>
          </cell>
          <cell r="E484">
            <v>89545099.670000002</v>
          </cell>
          <cell r="F484">
            <v>209939.17</v>
          </cell>
          <cell r="G484">
            <v>89335160.5</v>
          </cell>
        </row>
        <row r="485">
          <cell r="B485" t="str">
            <v>5.1.1.03.02.01.0.</v>
          </cell>
          <cell r="C485" t="str">
            <v>DEDICACION EXCLUSIVA</v>
          </cell>
          <cell r="D485">
            <v>0</v>
          </cell>
          <cell r="E485">
            <v>89545099.670000002</v>
          </cell>
          <cell r="F485">
            <v>209939.17</v>
          </cell>
          <cell r="G485">
            <v>89335160.5</v>
          </cell>
        </row>
        <row r="486">
          <cell r="B486" t="str">
            <v>5.1.1.03.02.01.0.99999</v>
          </cell>
          <cell r="C486" t="str">
            <v>DEDICACION EXCLUSIVA</v>
          </cell>
          <cell r="D486">
            <v>0</v>
          </cell>
          <cell r="E486">
            <v>89545099.670000002</v>
          </cell>
          <cell r="F486">
            <v>209939.17</v>
          </cell>
          <cell r="G486">
            <v>89335160.5</v>
          </cell>
        </row>
        <row r="487">
          <cell r="B487" t="str">
            <v>5.1.1.03.03.</v>
          </cell>
          <cell r="C487" t="str">
            <v>DECIMOTERCER MES</v>
          </cell>
          <cell r="D487">
            <v>0</v>
          </cell>
          <cell r="E487">
            <v>40505731.68</v>
          </cell>
          <cell r="F487">
            <v>64307</v>
          </cell>
          <cell r="G487">
            <v>40441424.68</v>
          </cell>
        </row>
        <row r="488">
          <cell r="B488" t="str">
            <v>5.1.1.03.03.00.</v>
          </cell>
          <cell r="C488" t="str">
            <v>DECIMOTERCER MES</v>
          </cell>
          <cell r="D488">
            <v>0</v>
          </cell>
          <cell r="E488">
            <v>40505731.68</v>
          </cell>
          <cell r="F488">
            <v>64307</v>
          </cell>
          <cell r="G488">
            <v>40441424.68</v>
          </cell>
        </row>
        <row r="489">
          <cell r="B489" t="str">
            <v>5.1.1.03.03.00.0.</v>
          </cell>
          <cell r="C489" t="str">
            <v>DECIMOTERCER MES</v>
          </cell>
          <cell r="D489">
            <v>0</v>
          </cell>
          <cell r="E489">
            <v>40505731.68</v>
          </cell>
          <cell r="F489">
            <v>64307</v>
          </cell>
          <cell r="G489">
            <v>40441424.68</v>
          </cell>
        </row>
        <row r="490">
          <cell r="B490" t="str">
            <v>5.1.1.03.03.00.0.99999</v>
          </cell>
          <cell r="C490" t="str">
            <v>DECIMOTERCER MES</v>
          </cell>
          <cell r="D490">
            <v>0</v>
          </cell>
          <cell r="E490">
            <v>40505731.68</v>
          </cell>
          <cell r="F490">
            <v>64307</v>
          </cell>
          <cell r="G490">
            <v>40441424.68</v>
          </cell>
        </row>
        <row r="491">
          <cell r="B491" t="str">
            <v>5.1.1.03.99.</v>
          </cell>
          <cell r="C491" t="str">
            <v>OTROS INCENTIVOS SALARIALES</v>
          </cell>
          <cell r="D491">
            <v>0</v>
          </cell>
          <cell r="E491">
            <v>27592219.629999999</v>
          </cell>
          <cell r="F491">
            <v>157215.82999999999</v>
          </cell>
          <cell r="G491">
            <v>27435003.800000001</v>
          </cell>
        </row>
        <row r="492">
          <cell r="B492" t="str">
            <v>5.1.1.03.99.01.</v>
          </cell>
          <cell r="C492" t="str">
            <v>RECONOCIMIENTO CARRERA PROFESIONAL</v>
          </cell>
          <cell r="D492">
            <v>0</v>
          </cell>
          <cell r="E492">
            <v>26792457.129999999</v>
          </cell>
          <cell r="F492">
            <v>157215.82999999999</v>
          </cell>
          <cell r="G492">
            <v>26635241.300000001</v>
          </cell>
        </row>
        <row r="493">
          <cell r="B493" t="str">
            <v>5.1.1.03.99.01.0.</v>
          </cell>
          <cell r="C493" t="str">
            <v>RECONOCIMIENTO CARRERA PROFESIONAL</v>
          </cell>
          <cell r="D493">
            <v>0</v>
          </cell>
          <cell r="E493">
            <v>26792457.129999999</v>
          </cell>
          <cell r="F493">
            <v>157215.82999999999</v>
          </cell>
          <cell r="G493">
            <v>26635241.300000001</v>
          </cell>
        </row>
        <row r="494">
          <cell r="B494" t="str">
            <v>5.1.1.03.99.01.0.99999</v>
          </cell>
          <cell r="C494" t="str">
            <v>RECONOCIMIENTO CARRERA PROFESIONAL</v>
          </cell>
          <cell r="D494">
            <v>0</v>
          </cell>
          <cell r="E494">
            <v>26792457.129999999</v>
          </cell>
          <cell r="F494">
            <v>157215.82999999999</v>
          </cell>
          <cell r="G494">
            <v>26635241.300000001</v>
          </cell>
        </row>
        <row r="495">
          <cell r="B495" t="str">
            <v>5.1.1.03.99.99.</v>
          </cell>
          <cell r="C495" t="str">
            <v>OTROS INCENTIVOS SALARIALES VARIOS</v>
          </cell>
          <cell r="D495">
            <v>0</v>
          </cell>
          <cell r="E495">
            <v>799762.5</v>
          </cell>
          <cell r="F495">
            <v>0</v>
          </cell>
          <cell r="G495">
            <v>799762.5</v>
          </cell>
        </row>
        <row r="496">
          <cell r="B496" t="str">
            <v>5.1.1.03.99.99.0.</v>
          </cell>
          <cell r="C496" t="str">
            <v>OTROS INCENTIVOS SALARIALES VARIOS</v>
          </cell>
          <cell r="D496">
            <v>0</v>
          </cell>
          <cell r="E496">
            <v>799762.5</v>
          </cell>
          <cell r="F496">
            <v>0</v>
          </cell>
          <cell r="G496">
            <v>799762.5</v>
          </cell>
        </row>
        <row r="497">
          <cell r="B497" t="str">
            <v>5.1.1.03.99.99.0.99999</v>
          </cell>
          <cell r="C497" t="str">
            <v>OTROS INCENTIVOS SALARIALES VARIOS</v>
          </cell>
          <cell r="D497">
            <v>0</v>
          </cell>
          <cell r="E497">
            <v>799762.5</v>
          </cell>
          <cell r="F497">
            <v>0</v>
          </cell>
          <cell r="G497">
            <v>799762.5</v>
          </cell>
        </row>
        <row r="498">
          <cell r="B498" t="str">
            <v>5.1.1.04.</v>
          </cell>
          <cell r="C498" t="str">
            <v>CONTRIBUCIONES PATRONALES AL DESARROLLO Y LA SEGURIDAD</v>
          </cell>
          <cell r="D498">
            <v>0</v>
          </cell>
          <cell r="E498">
            <v>104585758.42</v>
          </cell>
          <cell r="F498">
            <v>220590.31</v>
          </cell>
          <cell r="G498">
            <v>104365168.11</v>
          </cell>
        </row>
        <row r="499">
          <cell r="B499" t="str">
            <v>5.1.1.04.01.</v>
          </cell>
          <cell r="C499" t="str">
            <v>CONTRIBUCION PATRONAL AL SEG.DE SALUD DE LA CAJA COS</v>
          </cell>
          <cell r="D499">
            <v>0</v>
          </cell>
          <cell r="E499">
            <v>70547333.670000002</v>
          </cell>
          <cell r="F499">
            <v>135321.74</v>
          </cell>
          <cell r="G499">
            <v>70412011.930000007</v>
          </cell>
        </row>
        <row r="500">
          <cell r="B500" t="str">
            <v>5.1.1.04.01.00.</v>
          </cell>
          <cell r="C500" t="str">
            <v>CONTRIBUCION PATRONAL AL SEG.DE SALUD DE LA CAJA C</v>
          </cell>
          <cell r="D500">
            <v>0</v>
          </cell>
          <cell r="E500">
            <v>70547333.670000002</v>
          </cell>
          <cell r="F500">
            <v>135321.74</v>
          </cell>
          <cell r="G500">
            <v>70412011.930000007</v>
          </cell>
        </row>
        <row r="501">
          <cell r="B501" t="str">
            <v>5.1.1.04.01.00.0.</v>
          </cell>
          <cell r="C501" t="str">
            <v>CONTRIBUCION PATRONAL AL SEG.DE SALUD DE LA CAJA</v>
          </cell>
          <cell r="D501">
            <v>0</v>
          </cell>
          <cell r="E501">
            <v>70547333.670000002</v>
          </cell>
          <cell r="F501">
            <v>135321.74</v>
          </cell>
          <cell r="G501">
            <v>70412011.930000007</v>
          </cell>
        </row>
        <row r="502">
          <cell r="B502" t="str">
            <v>5.1.1.04.01.00.0.99999</v>
          </cell>
          <cell r="C502" t="str">
            <v>CONTRIBUCION PATRONAL AL SEG.DE SALUD DE LA CA</v>
          </cell>
          <cell r="D502">
            <v>0</v>
          </cell>
          <cell r="E502">
            <v>70547333.670000002</v>
          </cell>
          <cell r="F502">
            <v>135321.74</v>
          </cell>
          <cell r="G502">
            <v>70412011.930000007</v>
          </cell>
        </row>
        <row r="503">
          <cell r="B503" t="str">
            <v>5.1.1.04.03.</v>
          </cell>
          <cell r="C503" t="str">
            <v>CONTRIBUCION PATRONAL AL INSTITUTO NACIONAL DE APREN</v>
          </cell>
          <cell r="D503">
            <v>0</v>
          </cell>
          <cell r="E503">
            <v>7293947.96</v>
          </cell>
          <cell r="F503">
            <v>15389.97</v>
          </cell>
          <cell r="G503">
            <v>7278557.9900000002</v>
          </cell>
        </row>
        <row r="504">
          <cell r="B504" t="str">
            <v>5.1.1.04.03.00.</v>
          </cell>
          <cell r="C504" t="str">
            <v>CONTRIBUCION PATRONAL AL INSTITUTO NACIONAL DE APR</v>
          </cell>
          <cell r="D504">
            <v>0</v>
          </cell>
          <cell r="E504">
            <v>7293947.96</v>
          </cell>
          <cell r="F504">
            <v>15389.97</v>
          </cell>
          <cell r="G504">
            <v>7278557.9900000002</v>
          </cell>
        </row>
        <row r="505">
          <cell r="B505" t="str">
            <v>5.1.1.04.03.00.0.</v>
          </cell>
          <cell r="C505" t="str">
            <v>CONTRIBUCION PATRONAL AL INSTITUTO NACIONAL DE A</v>
          </cell>
          <cell r="D505">
            <v>0</v>
          </cell>
          <cell r="E505">
            <v>7293947.96</v>
          </cell>
          <cell r="F505">
            <v>15389.97</v>
          </cell>
          <cell r="G505">
            <v>7278557.9900000002</v>
          </cell>
        </row>
        <row r="506">
          <cell r="B506" t="str">
            <v>5.1.1.04.03.00.0.99999</v>
          </cell>
          <cell r="C506" t="str">
            <v>CONTRIBUCION PATRONAL AL INSTITUTO NACIONAL DE</v>
          </cell>
          <cell r="D506">
            <v>0</v>
          </cell>
          <cell r="E506">
            <v>7293947.96</v>
          </cell>
          <cell r="F506">
            <v>15389.97</v>
          </cell>
          <cell r="G506">
            <v>7278557.9900000002</v>
          </cell>
        </row>
        <row r="507">
          <cell r="B507" t="str">
            <v>5.1.1.04.05.</v>
          </cell>
          <cell r="C507" t="str">
            <v>CONTRIBUCION PATRONAL AL BANCO POPULAR Y DE DESARROL</v>
          </cell>
          <cell r="D507">
            <v>0</v>
          </cell>
          <cell r="E507">
            <v>2431316.59</v>
          </cell>
          <cell r="F507">
            <v>5132.6499999999996</v>
          </cell>
          <cell r="G507">
            <v>2426183.94</v>
          </cell>
        </row>
        <row r="508">
          <cell r="B508" t="str">
            <v>5.1.1.04.05.00.</v>
          </cell>
          <cell r="C508" t="str">
            <v>CONTRIBUCION PATRONAL AL BANCO POPULAR Y DE DESARR</v>
          </cell>
          <cell r="D508">
            <v>0</v>
          </cell>
          <cell r="E508">
            <v>2431316.59</v>
          </cell>
          <cell r="F508">
            <v>5132.6499999999996</v>
          </cell>
          <cell r="G508">
            <v>2426183.94</v>
          </cell>
        </row>
        <row r="509">
          <cell r="B509" t="str">
            <v>5.1.1.04.05.00.0.</v>
          </cell>
          <cell r="C509" t="str">
            <v>CONTRIBUCION PATRONAL AL BANCO POPULAR Y DE DESA</v>
          </cell>
          <cell r="D509">
            <v>0</v>
          </cell>
          <cell r="E509">
            <v>2431316.59</v>
          </cell>
          <cell r="F509">
            <v>5132.6499999999996</v>
          </cell>
          <cell r="G509">
            <v>2426183.94</v>
          </cell>
        </row>
        <row r="510">
          <cell r="B510" t="str">
            <v>5.1.1.04.05.00.0.99999</v>
          </cell>
          <cell r="C510" t="str">
            <v>CONTRIBUCION PATRONAL AL BANCO POPULAR Y DE DE</v>
          </cell>
          <cell r="D510">
            <v>0</v>
          </cell>
          <cell r="E510">
            <v>2431316.59</v>
          </cell>
          <cell r="F510">
            <v>5132.6499999999996</v>
          </cell>
          <cell r="G510">
            <v>2426183.94</v>
          </cell>
        </row>
        <row r="511">
          <cell r="B511" t="str">
            <v>5.1.1.04.99.</v>
          </cell>
          <cell r="C511" t="str">
            <v>OTRAS CONTRIBUCIONES PATRONALES AL DESARROLLO Y LA SEGURIDAD SOCIAL</v>
          </cell>
          <cell r="D511">
            <v>0</v>
          </cell>
          <cell r="E511">
            <v>24313160.199999999</v>
          </cell>
          <cell r="F511">
            <v>64745.95</v>
          </cell>
          <cell r="G511">
            <v>24248414.25</v>
          </cell>
        </row>
        <row r="512">
          <cell r="B512" t="str">
            <v>5.1.1.04.99.00.</v>
          </cell>
          <cell r="C512" t="str">
            <v>OTRAS CONTRIBUCIONES PATRONALES AL DESARROLLO Y LA SEGURIDAD SOCIAL</v>
          </cell>
          <cell r="D512">
            <v>0</v>
          </cell>
          <cell r="E512">
            <v>24313160.199999999</v>
          </cell>
          <cell r="F512">
            <v>64745.95</v>
          </cell>
          <cell r="G512">
            <v>24248414.25</v>
          </cell>
        </row>
        <row r="513">
          <cell r="B513" t="str">
            <v>5.1.1.04.99.00.0.</v>
          </cell>
          <cell r="C513" t="str">
            <v>OTRAS CONTRIBUCIONES PATRONALES AL DESARROLLO Y LA SEGURIDAD SOCIAL</v>
          </cell>
          <cell r="D513">
            <v>0</v>
          </cell>
          <cell r="E513">
            <v>24313160.199999999</v>
          </cell>
          <cell r="F513">
            <v>64745.95</v>
          </cell>
          <cell r="G513">
            <v>24248414.25</v>
          </cell>
        </row>
        <row r="514">
          <cell r="B514" t="str">
            <v>5.1.1.04.99.00.0.99999</v>
          </cell>
          <cell r="C514" t="str">
            <v>OTRAS CONTRIBUCIONES PATRONALES AL DESARROLLO Y LA SEGURIDAD SOCIAL</v>
          </cell>
          <cell r="D514">
            <v>0</v>
          </cell>
          <cell r="E514">
            <v>24313160.199999999</v>
          </cell>
          <cell r="F514">
            <v>64745.95</v>
          </cell>
          <cell r="G514">
            <v>24248414.25</v>
          </cell>
        </row>
        <row r="515">
          <cell r="B515" t="str">
            <v>5.1.1.05.</v>
          </cell>
          <cell r="C515" t="str">
            <v>CONTRIBUCIONES PATR.A FONDOS DE PENS.Y A OTROS FONDOS</v>
          </cell>
          <cell r="D515">
            <v>0</v>
          </cell>
          <cell r="E515">
            <v>45067429.640000001</v>
          </cell>
          <cell r="F515">
            <v>87202.880000000005</v>
          </cell>
          <cell r="G515">
            <v>44980226.759999998</v>
          </cell>
        </row>
        <row r="516">
          <cell r="B516" t="str">
            <v>5.1.1.05.02.</v>
          </cell>
          <cell r="C516" t="str">
            <v>APORTE PATRONAL AL REGIMEN OBLIGATORIO DE PENSIONES</v>
          </cell>
          <cell r="D516">
            <v>0</v>
          </cell>
          <cell r="E516">
            <v>14587896.68</v>
          </cell>
          <cell r="F516">
            <v>30777.96</v>
          </cell>
          <cell r="G516">
            <v>14557118.720000001</v>
          </cell>
        </row>
        <row r="517">
          <cell r="B517" t="str">
            <v>5.1.1.05.02.00.</v>
          </cell>
          <cell r="C517" t="str">
            <v>APORTE PATRONAL AL REGIMEN OBLIGATORIO DE PENSIONES</v>
          </cell>
          <cell r="D517">
            <v>0</v>
          </cell>
          <cell r="E517">
            <v>14587896.68</v>
          </cell>
          <cell r="F517">
            <v>30777.96</v>
          </cell>
          <cell r="G517">
            <v>14557118.720000001</v>
          </cell>
        </row>
        <row r="518">
          <cell r="B518" t="str">
            <v>5.1.1.05.02.00.0.</v>
          </cell>
          <cell r="C518" t="str">
            <v>APORTE PATRONAL AL REGIMEN OBLIGATORIO DE PENSIONES</v>
          </cell>
          <cell r="D518">
            <v>0</v>
          </cell>
          <cell r="E518">
            <v>14587896.68</v>
          </cell>
          <cell r="F518">
            <v>30777.96</v>
          </cell>
          <cell r="G518">
            <v>14557118.720000001</v>
          </cell>
        </row>
        <row r="519">
          <cell r="B519" t="str">
            <v>5.1.1.05.02.00.0.99999</v>
          </cell>
          <cell r="C519" t="str">
            <v>APORTE PATRONAL AL REGIMEN OBLIGATORIO DE PENSIONES</v>
          </cell>
          <cell r="D519">
            <v>0</v>
          </cell>
          <cell r="E519">
            <v>14587896.68</v>
          </cell>
          <cell r="F519">
            <v>30777.96</v>
          </cell>
          <cell r="G519">
            <v>14557118.720000001</v>
          </cell>
        </row>
        <row r="520">
          <cell r="B520" t="str">
            <v>5.1.1.05.03.</v>
          </cell>
          <cell r="C520" t="str">
            <v>APORTE PATRONAL AL FONDO DE CAPITALIZACION LABORAL</v>
          </cell>
          <cell r="D520">
            <v>0</v>
          </cell>
          <cell r="E520">
            <v>7293947.96</v>
          </cell>
          <cell r="F520">
            <v>15390.97</v>
          </cell>
          <cell r="G520">
            <v>7278556.9900000002</v>
          </cell>
        </row>
        <row r="521">
          <cell r="B521" t="str">
            <v>5.1.1.05.03.00.</v>
          </cell>
          <cell r="C521" t="str">
            <v>APORTE PATRONAL AL FONDO DE CAPITALIZACION LABORAL</v>
          </cell>
          <cell r="D521">
            <v>0</v>
          </cell>
          <cell r="E521">
            <v>7293947.96</v>
          </cell>
          <cell r="F521">
            <v>15390.97</v>
          </cell>
          <cell r="G521">
            <v>7278556.9900000002</v>
          </cell>
        </row>
        <row r="522">
          <cell r="B522" t="str">
            <v>5.1.1.05.03.00.0.</v>
          </cell>
          <cell r="C522" t="str">
            <v>APORTE PATRONAL AL FONDO DE CAPITALIZACION LABOR</v>
          </cell>
          <cell r="D522">
            <v>0</v>
          </cell>
          <cell r="E522">
            <v>7293947.96</v>
          </cell>
          <cell r="F522">
            <v>15390.97</v>
          </cell>
          <cell r="G522">
            <v>7278556.9900000002</v>
          </cell>
        </row>
        <row r="523">
          <cell r="B523" t="str">
            <v>5.1.1.05.03.00.0.99999</v>
          </cell>
          <cell r="C523" t="str">
            <v>APORTE PATRONAL AL FONDO DE CAPITALIZACION LAB</v>
          </cell>
          <cell r="D523">
            <v>0</v>
          </cell>
          <cell r="E523">
            <v>7293947.96</v>
          </cell>
          <cell r="F523">
            <v>15390.97</v>
          </cell>
          <cell r="G523">
            <v>7278556.9900000002</v>
          </cell>
        </row>
        <row r="524">
          <cell r="B524" t="str">
            <v>5.1.1.05.05.</v>
          </cell>
          <cell r="C524" t="str">
            <v>CONTRIBUCION PATRONAL A OTROS FONDOS ADMINISTRADOS POR ENTES PRIVADOS</v>
          </cell>
          <cell r="D524">
            <v>0</v>
          </cell>
          <cell r="E524">
            <v>23185585</v>
          </cell>
          <cell r="F524">
            <v>41033.949999999997</v>
          </cell>
          <cell r="G524">
            <v>23144551.050000001</v>
          </cell>
        </row>
        <row r="525">
          <cell r="B525" t="str">
            <v>5.1.1.05.05.00.</v>
          </cell>
          <cell r="C525" t="str">
            <v>CONTRIBUCION PATRONAL A OTROS FONDOS ADMINISTRADOS POR ENTES PRIVADOS</v>
          </cell>
          <cell r="D525">
            <v>0</v>
          </cell>
          <cell r="E525">
            <v>23185585</v>
          </cell>
          <cell r="F525">
            <v>41033.949999999997</v>
          </cell>
          <cell r="G525">
            <v>23144551.050000001</v>
          </cell>
        </row>
        <row r="526">
          <cell r="B526" t="str">
            <v>5.1.1.05.05.00.0.</v>
          </cell>
          <cell r="C526" t="str">
            <v>CONTRIBUCION PATRONAL A OTROS FONDOS ADMINISTRADOS POR ENTES PRIVADOS</v>
          </cell>
          <cell r="D526">
            <v>0</v>
          </cell>
          <cell r="E526">
            <v>23185585</v>
          </cell>
          <cell r="F526">
            <v>41033.949999999997</v>
          </cell>
          <cell r="G526">
            <v>23144551.050000001</v>
          </cell>
        </row>
        <row r="527">
          <cell r="B527" t="str">
            <v>5.1.1.05.05.00.0.99999</v>
          </cell>
          <cell r="C527" t="str">
            <v>CONTRIBUCION PATRONAL A OTROS FONDOS ADMINISTRADOS POR ENTES PRIVADOS</v>
          </cell>
          <cell r="D527">
            <v>0</v>
          </cell>
          <cell r="E527">
            <v>23185585</v>
          </cell>
          <cell r="F527">
            <v>41033.949999999997</v>
          </cell>
          <cell r="G527">
            <v>23144551.050000001</v>
          </cell>
        </row>
        <row r="528">
          <cell r="B528" t="str">
            <v>5.1.2.</v>
          </cell>
          <cell r="C528" t="str">
            <v>SERVICIOS</v>
          </cell>
          <cell r="D528">
            <v>0</v>
          </cell>
          <cell r="E528">
            <v>52834357.369999997</v>
          </cell>
          <cell r="F528">
            <v>298177.99</v>
          </cell>
          <cell r="G528">
            <v>52536179.380000003</v>
          </cell>
        </row>
        <row r="529">
          <cell r="B529" t="str">
            <v>5.1.2.02.</v>
          </cell>
          <cell r="C529" t="str">
            <v>SERVICIOS BASICOS</v>
          </cell>
          <cell r="D529">
            <v>0</v>
          </cell>
          <cell r="E529">
            <v>10780426.970000001</v>
          </cell>
          <cell r="F529">
            <v>248014.84</v>
          </cell>
          <cell r="G529">
            <v>10532412.130000001</v>
          </cell>
        </row>
        <row r="530">
          <cell r="B530" t="str">
            <v>5.1.2.02.01.</v>
          </cell>
          <cell r="C530" t="str">
            <v>AGUA Y ALCANTARILLADO</v>
          </cell>
          <cell r="D530">
            <v>0</v>
          </cell>
          <cell r="E530">
            <v>479764</v>
          </cell>
          <cell r="F530">
            <v>0</v>
          </cell>
          <cell r="G530">
            <v>479764</v>
          </cell>
        </row>
        <row r="531">
          <cell r="B531" t="str">
            <v>5.1.2.02.01.00.</v>
          </cell>
          <cell r="C531" t="str">
            <v>AGUA Y ALCANTARILLADO</v>
          </cell>
          <cell r="D531">
            <v>0</v>
          </cell>
          <cell r="E531">
            <v>479764</v>
          </cell>
          <cell r="F531">
            <v>0</v>
          </cell>
          <cell r="G531">
            <v>479764</v>
          </cell>
        </row>
        <row r="532">
          <cell r="B532" t="str">
            <v>5.1.2.02.01.00.0.</v>
          </cell>
          <cell r="C532" t="str">
            <v>AGUA Y ALCANTARILLADO</v>
          </cell>
          <cell r="D532">
            <v>0</v>
          </cell>
          <cell r="E532">
            <v>479764</v>
          </cell>
          <cell r="F532">
            <v>0</v>
          </cell>
          <cell r="G532">
            <v>479764</v>
          </cell>
        </row>
        <row r="533">
          <cell r="B533" t="str">
            <v>5.1.2.02.01.00.0.99999</v>
          </cell>
          <cell r="C533" t="str">
            <v>AGUA Y ALCANTARILLADO</v>
          </cell>
          <cell r="D533">
            <v>0</v>
          </cell>
          <cell r="E533">
            <v>479764</v>
          </cell>
          <cell r="F533">
            <v>0</v>
          </cell>
          <cell r="G533">
            <v>479764</v>
          </cell>
        </row>
        <row r="534">
          <cell r="B534" t="str">
            <v>5.1.2.02.02.</v>
          </cell>
          <cell r="C534" t="str">
            <v>ENERGIA ELECTRICA</v>
          </cell>
          <cell r="D534">
            <v>0</v>
          </cell>
          <cell r="E534">
            <v>3254315</v>
          </cell>
          <cell r="F534">
            <v>0</v>
          </cell>
          <cell r="G534">
            <v>3254315</v>
          </cell>
        </row>
        <row r="535">
          <cell r="B535" t="str">
            <v>5.1.2.02.02.00.</v>
          </cell>
          <cell r="C535" t="str">
            <v>ENERGIA ELECTRICA</v>
          </cell>
          <cell r="D535">
            <v>0</v>
          </cell>
          <cell r="E535">
            <v>3254315</v>
          </cell>
          <cell r="F535">
            <v>0</v>
          </cell>
          <cell r="G535">
            <v>3254315</v>
          </cell>
        </row>
        <row r="536">
          <cell r="B536" t="str">
            <v>5.1.2.02.02.00.0.</v>
          </cell>
          <cell r="C536" t="str">
            <v>ENERGIA ELECTRICA</v>
          </cell>
          <cell r="D536">
            <v>0</v>
          </cell>
          <cell r="E536">
            <v>3254315</v>
          </cell>
          <cell r="F536">
            <v>0</v>
          </cell>
          <cell r="G536">
            <v>3254315</v>
          </cell>
        </row>
        <row r="537">
          <cell r="B537" t="str">
            <v>5.1.2.02.02.00.0.99999</v>
          </cell>
          <cell r="C537" t="str">
            <v>ENERGIA ELECTRICA</v>
          </cell>
          <cell r="D537">
            <v>0</v>
          </cell>
          <cell r="E537">
            <v>3254315</v>
          </cell>
          <cell r="F537">
            <v>0</v>
          </cell>
          <cell r="G537">
            <v>3254315</v>
          </cell>
        </row>
        <row r="538">
          <cell r="B538" t="str">
            <v>5.1.2.02.03.</v>
          </cell>
          <cell r="C538" t="str">
            <v>CORREOS</v>
          </cell>
          <cell r="D538">
            <v>0</v>
          </cell>
          <cell r="E538">
            <v>18927.5</v>
          </cell>
          <cell r="F538">
            <v>0</v>
          </cell>
          <cell r="G538">
            <v>18927.5</v>
          </cell>
        </row>
        <row r="539">
          <cell r="B539" t="str">
            <v>5.1.2.02.03.00.</v>
          </cell>
          <cell r="C539" t="str">
            <v>CORREOS</v>
          </cell>
          <cell r="D539">
            <v>0</v>
          </cell>
          <cell r="E539">
            <v>18927.5</v>
          </cell>
          <cell r="F539">
            <v>0</v>
          </cell>
          <cell r="G539">
            <v>18927.5</v>
          </cell>
        </row>
        <row r="540">
          <cell r="B540" t="str">
            <v>5.1.2.02.03.00.0.</v>
          </cell>
          <cell r="C540" t="str">
            <v>CORREOS</v>
          </cell>
          <cell r="D540">
            <v>0</v>
          </cell>
          <cell r="E540">
            <v>18927.5</v>
          </cell>
          <cell r="F540">
            <v>0</v>
          </cell>
          <cell r="G540">
            <v>18927.5</v>
          </cell>
        </row>
        <row r="541">
          <cell r="B541" t="str">
            <v>5.1.2.02.03.00.0.99999</v>
          </cell>
          <cell r="C541" t="str">
            <v>CORREOS</v>
          </cell>
          <cell r="D541">
            <v>0</v>
          </cell>
          <cell r="E541">
            <v>18927.5</v>
          </cell>
          <cell r="F541">
            <v>0</v>
          </cell>
          <cell r="G541">
            <v>18927.5</v>
          </cell>
        </row>
        <row r="542">
          <cell r="B542" t="str">
            <v>5.1.2.02.04.</v>
          </cell>
          <cell r="C542" t="str">
            <v>SERVICIOS DE TELECOMUNICACIONES</v>
          </cell>
          <cell r="D542">
            <v>0</v>
          </cell>
          <cell r="E542">
            <v>6359324.3700000001</v>
          </cell>
          <cell r="F542">
            <v>248014.84</v>
          </cell>
          <cell r="G542">
            <v>6111309.5300000003</v>
          </cell>
        </row>
        <row r="543">
          <cell r="B543" t="str">
            <v>5.1.2.02.04.00.</v>
          </cell>
          <cell r="C543" t="str">
            <v>SERVICIOS DE TELECOMUNICACIONES</v>
          </cell>
          <cell r="D543">
            <v>0</v>
          </cell>
          <cell r="E543">
            <v>6359324.3700000001</v>
          </cell>
          <cell r="F543">
            <v>248014.84</v>
          </cell>
          <cell r="G543">
            <v>6111309.5300000003</v>
          </cell>
        </row>
        <row r="544">
          <cell r="B544" t="str">
            <v>5.1.2.02.04.00.0.</v>
          </cell>
          <cell r="C544" t="str">
            <v>SERVICIOS DE TELECOMUNICACIONES</v>
          </cell>
          <cell r="D544">
            <v>0</v>
          </cell>
          <cell r="E544">
            <v>6359324.3700000001</v>
          </cell>
          <cell r="F544">
            <v>248014.84</v>
          </cell>
          <cell r="G544">
            <v>6111309.5300000003</v>
          </cell>
        </row>
        <row r="545">
          <cell r="B545" t="str">
            <v>5.1.2.02.04.00.0.99999</v>
          </cell>
          <cell r="C545" t="str">
            <v>SERVICIOS DE TELECOMUNICACIONES</v>
          </cell>
          <cell r="D545">
            <v>0</v>
          </cell>
          <cell r="E545">
            <v>6359324.3700000001</v>
          </cell>
          <cell r="F545">
            <v>248014.84</v>
          </cell>
          <cell r="G545">
            <v>6111309.5300000003</v>
          </cell>
        </row>
        <row r="546">
          <cell r="B546" t="str">
            <v>5.1.2.02.99.</v>
          </cell>
          <cell r="C546" t="str">
            <v>OTROS SERVICIOS BASICOS</v>
          </cell>
          <cell r="D546">
            <v>0</v>
          </cell>
          <cell r="E546">
            <v>668096.1</v>
          </cell>
          <cell r="F546">
            <v>0</v>
          </cell>
          <cell r="G546">
            <v>668096.1</v>
          </cell>
        </row>
        <row r="547">
          <cell r="B547" t="str">
            <v>5.1.2.02.99.00.</v>
          </cell>
          <cell r="C547" t="str">
            <v>OTROS SERVICIOS BASICOS</v>
          </cell>
          <cell r="D547">
            <v>0</v>
          </cell>
          <cell r="E547">
            <v>668096.1</v>
          </cell>
          <cell r="F547">
            <v>0</v>
          </cell>
          <cell r="G547">
            <v>668096.1</v>
          </cell>
        </row>
        <row r="548">
          <cell r="B548" t="str">
            <v>5.1.2.02.99.00.0.</v>
          </cell>
          <cell r="C548" t="str">
            <v>OTROS SERVICIOS BASICOS</v>
          </cell>
          <cell r="D548">
            <v>0</v>
          </cell>
          <cell r="E548">
            <v>668096.1</v>
          </cell>
          <cell r="F548">
            <v>0</v>
          </cell>
          <cell r="G548">
            <v>668096.1</v>
          </cell>
        </row>
        <row r="549">
          <cell r="B549" t="str">
            <v>5.1.2.02.99.00.0.99999</v>
          </cell>
          <cell r="C549" t="str">
            <v>OTROS SERVICIOS BASICOS</v>
          </cell>
          <cell r="D549">
            <v>0</v>
          </cell>
          <cell r="E549">
            <v>668096.1</v>
          </cell>
          <cell r="F549">
            <v>0</v>
          </cell>
          <cell r="G549">
            <v>668096.1</v>
          </cell>
        </row>
        <row r="550">
          <cell r="B550" t="str">
            <v>5.1.2.03.</v>
          </cell>
          <cell r="C550" t="str">
            <v>SERVICIOS COMERCIALES Y FINANCIEROS</v>
          </cell>
          <cell r="D550">
            <v>0</v>
          </cell>
          <cell r="E550">
            <v>2564938.2000000002</v>
          </cell>
          <cell r="F550">
            <v>720</v>
          </cell>
          <cell r="G550">
            <v>2564218.2000000002</v>
          </cell>
        </row>
        <row r="551">
          <cell r="B551" t="str">
            <v>5.1.2.03.01.</v>
          </cell>
          <cell r="C551" t="str">
            <v>SERVICIOS DE INFORMACIÓN</v>
          </cell>
          <cell r="D551">
            <v>0</v>
          </cell>
          <cell r="E551">
            <v>363515.8</v>
          </cell>
          <cell r="F551">
            <v>0</v>
          </cell>
          <cell r="G551">
            <v>363515.8</v>
          </cell>
        </row>
        <row r="552">
          <cell r="B552" t="str">
            <v>5.1.2.03.01.00.</v>
          </cell>
          <cell r="C552" t="str">
            <v>SERVICIOS DE INFORMACIÓN</v>
          </cell>
          <cell r="D552">
            <v>0</v>
          </cell>
          <cell r="E552">
            <v>363515.8</v>
          </cell>
          <cell r="F552">
            <v>0</v>
          </cell>
          <cell r="G552">
            <v>363515.8</v>
          </cell>
        </row>
        <row r="553">
          <cell r="B553" t="str">
            <v>5.1.2.03.01.00.0.</v>
          </cell>
          <cell r="C553" t="str">
            <v>SERVICIOS DE INFORMACIÓN</v>
          </cell>
          <cell r="D553">
            <v>0</v>
          </cell>
          <cell r="E553">
            <v>363515.8</v>
          </cell>
          <cell r="F553">
            <v>0</v>
          </cell>
          <cell r="G553">
            <v>363515.8</v>
          </cell>
        </row>
        <row r="554">
          <cell r="B554" t="str">
            <v>5.1.2.03.01.00.0.99999</v>
          </cell>
          <cell r="C554" t="str">
            <v>SERVICIOS DE INFORMACIÓN</v>
          </cell>
          <cell r="D554">
            <v>0</v>
          </cell>
          <cell r="E554">
            <v>363515.8</v>
          </cell>
          <cell r="F554">
            <v>0</v>
          </cell>
          <cell r="G554">
            <v>363515.8</v>
          </cell>
        </row>
        <row r="555">
          <cell r="B555" t="str">
            <v>5.1.2.03.03.</v>
          </cell>
          <cell r="C555" t="str">
            <v>IMPRESIÓN, ENCUADERNACIÓN Y OTROS</v>
          </cell>
          <cell r="D555">
            <v>0</v>
          </cell>
          <cell r="E555">
            <v>48590</v>
          </cell>
          <cell r="F555">
            <v>720</v>
          </cell>
          <cell r="G555">
            <v>47870</v>
          </cell>
        </row>
        <row r="556">
          <cell r="B556" t="str">
            <v>5.1.2.03.03.00.</v>
          </cell>
          <cell r="C556" t="str">
            <v>IMPRESIÓN, ENCUADERNACIÓN Y OTROS</v>
          </cell>
          <cell r="D556">
            <v>0</v>
          </cell>
          <cell r="E556">
            <v>48590</v>
          </cell>
          <cell r="F556">
            <v>720</v>
          </cell>
          <cell r="G556">
            <v>47870</v>
          </cell>
        </row>
        <row r="557">
          <cell r="B557" t="str">
            <v>5.1.2.03.03.00.0.</v>
          </cell>
          <cell r="C557" t="str">
            <v>IMPRESIÓN, ENCUADERNACIÓN Y OTROS</v>
          </cell>
          <cell r="D557">
            <v>0</v>
          </cell>
          <cell r="E557">
            <v>48590</v>
          </cell>
          <cell r="F557">
            <v>720</v>
          </cell>
          <cell r="G557">
            <v>47870</v>
          </cell>
        </row>
        <row r="558">
          <cell r="B558" t="str">
            <v>5.1.2.03.03.00.0.99999</v>
          </cell>
          <cell r="C558" t="str">
            <v>IMPRESIÓN, ENCUADERNACIÓN Y OTROS</v>
          </cell>
          <cell r="D558">
            <v>0</v>
          </cell>
          <cell r="E558">
            <v>48590</v>
          </cell>
          <cell r="F558">
            <v>720</v>
          </cell>
          <cell r="G558">
            <v>47870</v>
          </cell>
        </row>
        <row r="559">
          <cell r="B559" t="str">
            <v>5.1.2.03.06.</v>
          </cell>
          <cell r="C559" t="str">
            <v>COMISIONES Y GASTOS POR SERVICIOS FINANCIEROS Y COMERCIALES</v>
          </cell>
          <cell r="D559">
            <v>0</v>
          </cell>
          <cell r="E559">
            <v>2152832.4</v>
          </cell>
          <cell r="F559">
            <v>0</v>
          </cell>
          <cell r="G559">
            <v>2152832.4</v>
          </cell>
        </row>
        <row r="560">
          <cell r="B560" t="str">
            <v>5.1.2.03.06.00.</v>
          </cell>
          <cell r="C560" t="str">
            <v>COMISIONES Y GASTOS POR SERVICIOS FINANCIEROS Y COMERCIALES</v>
          </cell>
          <cell r="D560">
            <v>0</v>
          </cell>
          <cell r="E560">
            <v>2152832.4</v>
          </cell>
          <cell r="F560">
            <v>0</v>
          </cell>
          <cell r="G560">
            <v>2152832.4</v>
          </cell>
        </row>
        <row r="561">
          <cell r="B561" t="str">
            <v>5.1.2.03.06.00.0.</v>
          </cell>
          <cell r="C561" t="str">
            <v>COMISIONES Y GASTOS POR SERVICIOS FINANCIEROS Y COMERCIALES</v>
          </cell>
          <cell r="D561">
            <v>0</v>
          </cell>
          <cell r="E561">
            <v>2152832.4</v>
          </cell>
          <cell r="F561">
            <v>0</v>
          </cell>
          <cell r="G561">
            <v>2152832.4</v>
          </cell>
        </row>
        <row r="562">
          <cell r="B562" t="str">
            <v>5.1.2.03.06.00.0.99999</v>
          </cell>
          <cell r="C562" t="str">
            <v>COMISIONES Y GASTOS POR SERVICIOS FINANCIEROS Y COMERCIALES</v>
          </cell>
          <cell r="D562">
            <v>0</v>
          </cell>
          <cell r="E562">
            <v>2152832.4</v>
          </cell>
          <cell r="F562">
            <v>0</v>
          </cell>
          <cell r="G562">
            <v>2152832.4</v>
          </cell>
        </row>
        <row r="563">
          <cell r="B563" t="str">
            <v>5.1.2.04.</v>
          </cell>
          <cell r="C563" t="str">
            <v>SERVICIOS DE GESTION Y APOYO</v>
          </cell>
          <cell r="D563">
            <v>0</v>
          </cell>
          <cell r="E563">
            <v>26790797.100000001</v>
          </cell>
          <cell r="F563">
            <v>0</v>
          </cell>
          <cell r="G563">
            <v>26790797.100000001</v>
          </cell>
        </row>
        <row r="564">
          <cell r="B564" t="str">
            <v>5.1.2.04.01.</v>
          </cell>
          <cell r="C564" t="str">
            <v>SERVICIOS MEDICOS Y DE LABORATORIO</v>
          </cell>
          <cell r="D564">
            <v>0</v>
          </cell>
          <cell r="E564">
            <v>273349.44</v>
          </cell>
          <cell r="F564">
            <v>0</v>
          </cell>
          <cell r="G564">
            <v>273349.44</v>
          </cell>
        </row>
        <row r="565">
          <cell r="B565" t="str">
            <v>5.1.2.04.01.00.</v>
          </cell>
          <cell r="C565" t="str">
            <v>SERVICIOS MEDICOS Y DE LABORATORIO</v>
          </cell>
          <cell r="D565">
            <v>0</v>
          </cell>
          <cell r="E565">
            <v>273349.44</v>
          </cell>
          <cell r="F565">
            <v>0</v>
          </cell>
          <cell r="G565">
            <v>273349.44</v>
          </cell>
        </row>
        <row r="566">
          <cell r="B566" t="str">
            <v>5.1.2.04.01.00.0.</v>
          </cell>
          <cell r="C566" t="str">
            <v>SERVICIOS MEDICOS Y DE LABORATORIO</v>
          </cell>
          <cell r="D566">
            <v>0</v>
          </cell>
          <cell r="E566">
            <v>273349.44</v>
          </cell>
          <cell r="F566">
            <v>0</v>
          </cell>
          <cell r="G566">
            <v>273349.44</v>
          </cell>
        </row>
        <row r="567">
          <cell r="B567" t="str">
            <v>5.1.2.04.01.00.0.99999</v>
          </cell>
          <cell r="C567" t="str">
            <v>SERVICIOS MEDICOS Y DE LABORATORIO</v>
          </cell>
          <cell r="D567">
            <v>0</v>
          </cell>
          <cell r="E567">
            <v>273349.44</v>
          </cell>
          <cell r="F567">
            <v>0</v>
          </cell>
          <cell r="G567">
            <v>273349.44</v>
          </cell>
        </row>
        <row r="568">
          <cell r="B568" t="str">
            <v>5.1.2.04.06.</v>
          </cell>
          <cell r="C568" t="str">
            <v>SERVICIOS GENERALES</v>
          </cell>
          <cell r="D568">
            <v>0</v>
          </cell>
          <cell r="E568">
            <v>26468004.510000002</v>
          </cell>
          <cell r="F568">
            <v>0</v>
          </cell>
          <cell r="G568">
            <v>26468004.510000002</v>
          </cell>
        </row>
        <row r="569">
          <cell r="B569" t="str">
            <v>5.1.2.04.06.00.</v>
          </cell>
          <cell r="C569" t="str">
            <v>SERVICIOS GENERALES</v>
          </cell>
          <cell r="D569">
            <v>0</v>
          </cell>
          <cell r="E569">
            <v>26468004.510000002</v>
          </cell>
          <cell r="F569">
            <v>0</v>
          </cell>
          <cell r="G569">
            <v>26468004.510000002</v>
          </cell>
        </row>
        <row r="570">
          <cell r="B570" t="str">
            <v>5.1.2.04.06.00.0.</v>
          </cell>
          <cell r="C570" t="str">
            <v>SERVICIOS GENERALES</v>
          </cell>
          <cell r="D570">
            <v>0</v>
          </cell>
          <cell r="E570">
            <v>26468004.510000002</v>
          </cell>
          <cell r="F570">
            <v>0</v>
          </cell>
          <cell r="G570">
            <v>26468004.510000002</v>
          </cell>
        </row>
        <row r="571">
          <cell r="B571" t="str">
            <v>5.1.2.04.06.00.0.99999</v>
          </cell>
          <cell r="C571" t="str">
            <v>SERVICIOS GENERALES</v>
          </cell>
          <cell r="D571">
            <v>0</v>
          </cell>
          <cell r="E571">
            <v>26468004.510000002</v>
          </cell>
          <cell r="F571">
            <v>0</v>
          </cell>
          <cell r="G571">
            <v>26468004.510000002</v>
          </cell>
        </row>
        <row r="572">
          <cell r="B572" t="str">
            <v>5.1.2.04.99.</v>
          </cell>
          <cell r="C572" t="str">
            <v>OTROS SERVICIOS DE GESTIÓN Y APOYO</v>
          </cell>
          <cell r="D572">
            <v>0</v>
          </cell>
          <cell r="E572">
            <v>49443.15</v>
          </cell>
          <cell r="F572">
            <v>0</v>
          </cell>
          <cell r="G572">
            <v>49443.15</v>
          </cell>
        </row>
        <row r="573">
          <cell r="B573" t="str">
            <v>5.1.2.04.99.00.</v>
          </cell>
          <cell r="C573" t="str">
            <v>OTROS SERVICIOS DE GESTIÓN Y APOYO</v>
          </cell>
          <cell r="D573">
            <v>0</v>
          </cell>
          <cell r="E573">
            <v>49443.15</v>
          </cell>
          <cell r="F573">
            <v>0</v>
          </cell>
          <cell r="G573">
            <v>49443.15</v>
          </cell>
        </row>
        <row r="574">
          <cell r="B574" t="str">
            <v>5.1.2.04.99.00.0.</v>
          </cell>
          <cell r="C574" t="str">
            <v>OTROS SERVICIOS DE GESTIÓN Y APOYO</v>
          </cell>
          <cell r="D574">
            <v>0</v>
          </cell>
          <cell r="E574">
            <v>49443.15</v>
          </cell>
          <cell r="F574">
            <v>0</v>
          </cell>
          <cell r="G574">
            <v>49443.15</v>
          </cell>
        </row>
        <row r="575">
          <cell r="B575" t="str">
            <v>5.1.2.04.99.00.0.99999</v>
          </cell>
          <cell r="C575" t="str">
            <v>OTROS SERVICIOS DE GESTIÓN Y APOYO</v>
          </cell>
          <cell r="D575">
            <v>0</v>
          </cell>
          <cell r="E575">
            <v>49443.15</v>
          </cell>
          <cell r="F575">
            <v>0</v>
          </cell>
          <cell r="G575">
            <v>49443.15</v>
          </cell>
        </row>
        <row r="576">
          <cell r="B576" t="str">
            <v>5.1.2.06.</v>
          </cell>
          <cell r="C576" t="str">
            <v>SEGUROS, REASEGUROS Y OTRAS OBLIGACIONES</v>
          </cell>
          <cell r="D576">
            <v>0</v>
          </cell>
          <cell r="E576">
            <v>4268479.34</v>
          </cell>
          <cell r="F576">
            <v>0</v>
          </cell>
          <cell r="G576">
            <v>4268479.34</v>
          </cell>
        </row>
        <row r="577">
          <cell r="B577" t="str">
            <v>5.1.2.06.01.</v>
          </cell>
          <cell r="C577" t="str">
            <v>SEGUROS</v>
          </cell>
          <cell r="D577">
            <v>0</v>
          </cell>
          <cell r="E577">
            <v>4268479.34</v>
          </cell>
          <cell r="F577">
            <v>0</v>
          </cell>
          <cell r="G577">
            <v>4268479.34</v>
          </cell>
        </row>
        <row r="578">
          <cell r="B578" t="str">
            <v>5.1.2.06.01.01.</v>
          </cell>
          <cell r="C578" t="str">
            <v>SEGUROS CONTRA RIESGOS DE TRABAJO</v>
          </cell>
          <cell r="D578">
            <v>0</v>
          </cell>
          <cell r="E578">
            <v>1735864.69</v>
          </cell>
          <cell r="F578">
            <v>0</v>
          </cell>
          <cell r="G578">
            <v>1735864.69</v>
          </cell>
        </row>
        <row r="579">
          <cell r="B579" t="str">
            <v>5.1.2.06.01.01.0.</v>
          </cell>
          <cell r="C579" t="str">
            <v>SEGUROS CONTRA RIESGOS DE TRABAJO</v>
          </cell>
          <cell r="D579">
            <v>0</v>
          </cell>
          <cell r="E579">
            <v>1735864.69</v>
          </cell>
          <cell r="F579">
            <v>0</v>
          </cell>
          <cell r="G579">
            <v>1735864.69</v>
          </cell>
        </row>
        <row r="580">
          <cell r="B580" t="str">
            <v>5.1.2.06.01.01.0.99999</v>
          </cell>
          <cell r="C580" t="str">
            <v>SEGUROS CONTRA RIESGOS DE TRABAJO</v>
          </cell>
          <cell r="D580">
            <v>0</v>
          </cell>
          <cell r="E580">
            <v>1735864.69</v>
          </cell>
          <cell r="F580">
            <v>0</v>
          </cell>
          <cell r="G580">
            <v>1735864.69</v>
          </cell>
        </row>
        <row r="581">
          <cell r="B581" t="str">
            <v>5.1.2.06.01.04.</v>
          </cell>
          <cell r="C581" t="str">
            <v>SEGUROS VOLUNTARIOS DE AUTOMOVILES</v>
          </cell>
          <cell r="D581">
            <v>0</v>
          </cell>
          <cell r="E581">
            <v>731664</v>
          </cell>
          <cell r="F581">
            <v>0</v>
          </cell>
          <cell r="G581">
            <v>731664</v>
          </cell>
        </row>
        <row r="582">
          <cell r="B582" t="str">
            <v>5.1.2.06.01.04.0.</v>
          </cell>
          <cell r="C582" t="str">
            <v>SEGUROS VOLUNTARIOS DE AUTOMOVILES</v>
          </cell>
          <cell r="D582">
            <v>0</v>
          </cell>
          <cell r="E582">
            <v>731664</v>
          </cell>
          <cell r="F582">
            <v>0</v>
          </cell>
          <cell r="G582">
            <v>731664</v>
          </cell>
        </row>
        <row r="583">
          <cell r="B583" t="str">
            <v>5.1.2.06.01.04.0.99999</v>
          </cell>
          <cell r="C583" t="str">
            <v>SEGUROS VOLUNTARIOS DE AUTOMOVILES</v>
          </cell>
          <cell r="D583">
            <v>0</v>
          </cell>
          <cell r="E583">
            <v>731664</v>
          </cell>
          <cell r="F583">
            <v>0</v>
          </cell>
          <cell r="G583">
            <v>731664</v>
          </cell>
        </row>
        <row r="584">
          <cell r="B584" t="str">
            <v>5.1.2.06.01.08.</v>
          </cell>
          <cell r="C584" t="str">
            <v>SEGUROS DE EQUIPOS ELECTRONICOS</v>
          </cell>
          <cell r="D584">
            <v>0</v>
          </cell>
          <cell r="E584">
            <v>487500.38</v>
          </cell>
          <cell r="F584">
            <v>0</v>
          </cell>
          <cell r="G584">
            <v>487500.38</v>
          </cell>
        </row>
        <row r="585">
          <cell r="B585" t="str">
            <v>5.1.2.06.01.08.0.</v>
          </cell>
          <cell r="C585" t="str">
            <v>SEGUROS DE EQUIPOS ELECTRONICOS</v>
          </cell>
          <cell r="D585">
            <v>0</v>
          </cell>
          <cell r="E585">
            <v>487500.38</v>
          </cell>
          <cell r="F585">
            <v>0</v>
          </cell>
          <cell r="G585">
            <v>487500.38</v>
          </cell>
        </row>
        <row r="586">
          <cell r="B586" t="str">
            <v>5.1.2.06.01.08.0.99999</v>
          </cell>
          <cell r="C586" t="str">
            <v>SEGUROS DE EQUIPOS ELECTRONICOS</v>
          </cell>
          <cell r="D586">
            <v>0</v>
          </cell>
          <cell r="E586">
            <v>487500.38</v>
          </cell>
          <cell r="F586">
            <v>0</v>
          </cell>
          <cell r="G586">
            <v>487500.38</v>
          </cell>
        </row>
        <row r="587">
          <cell r="B587" t="str">
            <v>5.1.2.06.01.09.</v>
          </cell>
          <cell r="C587" t="str">
            <v>SEGUROS CONTRA INCENDIOS,INUNDACIONES,TERREMOTOS Y</v>
          </cell>
          <cell r="D587">
            <v>0</v>
          </cell>
          <cell r="E587">
            <v>1313450.27</v>
          </cell>
          <cell r="F587">
            <v>0</v>
          </cell>
          <cell r="G587">
            <v>1313450.27</v>
          </cell>
        </row>
        <row r="588">
          <cell r="B588" t="str">
            <v>5.1.2.06.01.09.0.</v>
          </cell>
          <cell r="C588" t="str">
            <v>SEGUROS CONTRA INCENDIOS,INUNDACIONES,TERREMOTOS</v>
          </cell>
          <cell r="D588">
            <v>0</v>
          </cell>
          <cell r="E588">
            <v>1313450.27</v>
          </cell>
          <cell r="F588">
            <v>0</v>
          </cell>
          <cell r="G588">
            <v>1313450.27</v>
          </cell>
        </row>
        <row r="589">
          <cell r="B589" t="str">
            <v>5.1.2.06.01.09.0.99999</v>
          </cell>
          <cell r="C589" t="str">
            <v>SEGUROS CONTRA INCENDIOS,INUNDACIONES,TERREMOT</v>
          </cell>
          <cell r="D589">
            <v>0</v>
          </cell>
          <cell r="E589">
            <v>1313450.27</v>
          </cell>
          <cell r="F589">
            <v>0</v>
          </cell>
          <cell r="G589">
            <v>1313450.27</v>
          </cell>
        </row>
        <row r="590">
          <cell r="B590" t="str">
            <v>5.1.2.08.</v>
          </cell>
          <cell r="C590" t="str">
            <v>MANTENIMIENTO Y REPARACIONES</v>
          </cell>
          <cell r="D590">
            <v>0</v>
          </cell>
          <cell r="E590">
            <v>8429715.7599999998</v>
          </cell>
          <cell r="F590">
            <v>49443.15</v>
          </cell>
          <cell r="G590">
            <v>8380272.6100000003</v>
          </cell>
        </row>
        <row r="591">
          <cell r="B591" t="str">
            <v>5.1.2.08.01.</v>
          </cell>
          <cell r="C591" t="str">
            <v>MANTENIMIENTO DE TERRENOS Y EDIFICIOS</v>
          </cell>
          <cell r="D591">
            <v>0</v>
          </cell>
          <cell r="E591">
            <v>70000</v>
          </cell>
          <cell r="F591">
            <v>0</v>
          </cell>
          <cell r="G591">
            <v>70000</v>
          </cell>
        </row>
        <row r="592">
          <cell r="B592" t="str">
            <v>5.1.2.08.01.99.</v>
          </cell>
          <cell r="C592" t="str">
            <v>MANTENIMIENTO DE EDIFICIOS VARIOS</v>
          </cell>
          <cell r="D592">
            <v>0</v>
          </cell>
          <cell r="E592">
            <v>70000</v>
          </cell>
          <cell r="F592">
            <v>0</v>
          </cell>
          <cell r="G592">
            <v>70000</v>
          </cell>
        </row>
        <row r="593">
          <cell r="B593" t="str">
            <v>5.1.2.08.01.99.0.</v>
          </cell>
          <cell r="C593" t="str">
            <v>MANTENIMIENTO DE EDIFICIOS VARIOS</v>
          </cell>
          <cell r="D593">
            <v>0</v>
          </cell>
          <cell r="E593">
            <v>70000</v>
          </cell>
          <cell r="F593">
            <v>0</v>
          </cell>
          <cell r="G593">
            <v>70000</v>
          </cell>
        </row>
        <row r="594">
          <cell r="B594" t="str">
            <v>5.1.2.08.01.99.0.99999</v>
          </cell>
          <cell r="C594" t="str">
            <v>MANTENIMIENTO DE EDIFICIOS VARIOS</v>
          </cell>
          <cell r="D594">
            <v>0</v>
          </cell>
          <cell r="E594">
            <v>70000</v>
          </cell>
          <cell r="F594">
            <v>0</v>
          </cell>
          <cell r="G594">
            <v>70000</v>
          </cell>
        </row>
        <row r="595">
          <cell r="B595" t="str">
            <v>5.1.2.08.02.</v>
          </cell>
          <cell r="C595" t="str">
            <v>MANTENIMIENTO Y REPARACIÓN DE MAQUINARIA Y EQUIPOS PARA LA PRODUCCIÓN</v>
          </cell>
          <cell r="D595">
            <v>0</v>
          </cell>
          <cell r="E595">
            <v>639338.23</v>
          </cell>
          <cell r="F595">
            <v>0</v>
          </cell>
          <cell r="G595">
            <v>639338.23</v>
          </cell>
        </row>
        <row r="596">
          <cell r="B596" t="str">
            <v>5.1.2.08.02.00.</v>
          </cell>
          <cell r="C596" t="str">
            <v>MANTENIMIENTO Y REPARACIÓN DE MAQUINARIA Y EQUIPOS PARA LA PRODUCCIÓN</v>
          </cell>
          <cell r="D596">
            <v>0</v>
          </cell>
          <cell r="E596">
            <v>639338.23</v>
          </cell>
          <cell r="F596">
            <v>0</v>
          </cell>
          <cell r="G596">
            <v>639338.23</v>
          </cell>
        </row>
        <row r="597">
          <cell r="B597" t="str">
            <v>5.1.2.08.02.00.0.</v>
          </cell>
          <cell r="C597" t="str">
            <v>MANTENIMIENTO Y REPARACIÓN DE MAQUINARIA Y EQUIPOS PARA LA PRODUCCIÓN</v>
          </cell>
          <cell r="D597">
            <v>0</v>
          </cell>
          <cell r="E597">
            <v>639338.23</v>
          </cell>
          <cell r="F597">
            <v>0</v>
          </cell>
          <cell r="G597">
            <v>639338.23</v>
          </cell>
        </row>
        <row r="598">
          <cell r="B598" t="str">
            <v>5.1.2.08.02.00.0.99999</v>
          </cell>
          <cell r="C598" t="str">
            <v>MANTENIMIENTO Y REPARACIÓN DE MAQUINARIA Y EQUIPOS PARA LA PRODUCCIÓN</v>
          </cell>
          <cell r="D598">
            <v>0</v>
          </cell>
          <cell r="E598">
            <v>639338.23</v>
          </cell>
          <cell r="F598">
            <v>0</v>
          </cell>
          <cell r="G598">
            <v>639338.23</v>
          </cell>
        </row>
        <row r="599">
          <cell r="B599" t="str">
            <v>5.1.2.08.03.</v>
          </cell>
          <cell r="C599" t="str">
            <v>MANTENIMIENTO Y REPARACIÓN DE EQUIPOS DE TRANSPORTE, TRACCIÓN Y ELEVACIÓN</v>
          </cell>
          <cell r="D599">
            <v>0</v>
          </cell>
          <cell r="E599">
            <v>49443.15</v>
          </cell>
          <cell r="F599">
            <v>49443.15</v>
          </cell>
          <cell r="G599">
            <v>0</v>
          </cell>
        </row>
        <row r="600">
          <cell r="B600" t="str">
            <v>5.1.2.08.03.00.</v>
          </cell>
          <cell r="C600" t="str">
            <v>MANTENIMIENTO Y REPARACIÓN DE EQUIPOS DE TRANSPORTE, TRACCIÓN Y ELEVACIÓN</v>
          </cell>
          <cell r="D600">
            <v>0</v>
          </cell>
          <cell r="E600">
            <v>49443.15</v>
          </cell>
          <cell r="F600">
            <v>49443.15</v>
          </cell>
          <cell r="G600">
            <v>0</v>
          </cell>
        </row>
        <row r="601">
          <cell r="B601" t="str">
            <v>5.1.2.08.03.00.0.</v>
          </cell>
          <cell r="C601" t="str">
            <v>MANTENIMIENTO Y REPARACIÓN DE EQUIPOS DE TRANSPORTE, TRACCIÓN Y ELEVACIÓN</v>
          </cell>
          <cell r="D601">
            <v>0</v>
          </cell>
          <cell r="E601">
            <v>49443.15</v>
          </cell>
          <cell r="F601">
            <v>49443.15</v>
          </cell>
          <cell r="G601">
            <v>0</v>
          </cell>
        </row>
        <row r="602">
          <cell r="B602" t="str">
            <v>5.1.2.08.03.00.0.99999</v>
          </cell>
          <cell r="C602" t="str">
            <v>MANTENIMIENTO Y REPARACIÓN DE EQUIPOS DE TRANSPORTE, TRACCIÓN Y ELEVACIÓN</v>
          </cell>
          <cell r="D602">
            <v>0</v>
          </cell>
          <cell r="E602">
            <v>49443.15</v>
          </cell>
          <cell r="F602">
            <v>49443.15</v>
          </cell>
          <cell r="G602">
            <v>0</v>
          </cell>
        </row>
        <row r="603">
          <cell r="B603" t="str">
            <v>5.1.2.08.04.</v>
          </cell>
          <cell r="C603" t="str">
            <v>MANTENIMIENTO Y REPARACION DE EQUIPOS DE COMUNICACIO</v>
          </cell>
          <cell r="D603">
            <v>0</v>
          </cell>
          <cell r="E603">
            <v>711900</v>
          </cell>
          <cell r="F603">
            <v>0</v>
          </cell>
          <cell r="G603">
            <v>711900</v>
          </cell>
        </row>
        <row r="604">
          <cell r="B604" t="str">
            <v>5.1.2.08.04.00.</v>
          </cell>
          <cell r="C604" t="str">
            <v>MANTENIMIENTO Y REPARACION DE EQUIPOS DE COMUNICAC</v>
          </cell>
          <cell r="D604">
            <v>0</v>
          </cell>
          <cell r="E604">
            <v>711900</v>
          </cell>
          <cell r="F604">
            <v>0</v>
          </cell>
          <cell r="G604">
            <v>711900</v>
          </cell>
        </row>
        <row r="605">
          <cell r="B605" t="str">
            <v>5.1.2.08.04.00.0.</v>
          </cell>
          <cell r="C605" t="str">
            <v>MANTENIMIENTO Y REPARACION DE EQUIPOS DE COMUNIC</v>
          </cell>
          <cell r="D605">
            <v>0</v>
          </cell>
          <cell r="E605">
            <v>711900</v>
          </cell>
          <cell r="F605">
            <v>0</v>
          </cell>
          <cell r="G605">
            <v>711900</v>
          </cell>
        </row>
        <row r="606">
          <cell r="B606" t="str">
            <v>5.1.2.08.04.00.0.99999</v>
          </cell>
          <cell r="C606" t="str">
            <v>MANTENIMIENTO Y REPARACION DE EQUIPOS DE COMUN</v>
          </cell>
          <cell r="D606">
            <v>0</v>
          </cell>
          <cell r="E606">
            <v>711900</v>
          </cell>
          <cell r="F606">
            <v>0</v>
          </cell>
          <cell r="G606">
            <v>711900</v>
          </cell>
        </row>
        <row r="607">
          <cell r="B607" t="str">
            <v>5.1.2.08.06.</v>
          </cell>
          <cell r="C607" t="str">
            <v>MANTENIMIENTO Y REPARACION DE EQUIPOS PARA COMPUTACI</v>
          </cell>
          <cell r="D607">
            <v>0</v>
          </cell>
          <cell r="E607">
            <v>6959034.3799999999</v>
          </cell>
          <cell r="F607">
            <v>0</v>
          </cell>
          <cell r="G607">
            <v>6959034.3799999999</v>
          </cell>
        </row>
        <row r="608">
          <cell r="B608" t="str">
            <v>5.1.2.08.06.00.</v>
          </cell>
          <cell r="C608" t="str">
            <v>MANTENIMIENTO Y REPARACION DE EQUIPOS PARA COMPUTA</v>
          </cell>
          <cell r="D608">
            <v>0</v>
          </cell>
          <cell r="E608">
            <v>6959034.3799999999</v>
          </cell>
          <cell r="F608">
            <v>0</v>
          </cell>
          <cell r="G608">
            <v>6959034.3799999999</v>
          </cell>
        </row>
        <row r="609">
          <cell r="B609" t="str">
            <v>5.1.2.08.06.00.0.</v>
          </cell>
          <cell r="C609" t="str">
            <v>MANTENIMIENTO Y REPARACION DE EQUIPOS PARA COMPU</v>
          </cell>
          <cell r="D609">
            <v>0</v>
          </cell>
          <cell r="E609">
            <v>6959034.3799999999</v>
          </cell>
          <cell r="F609">
            <v>0</v>
          </cell>
          <cell r="G609">
            <v>6959034.3799999999</v>
          </cell>
        </row>
        <row r="610">
          <cell r="B610" t="str">
            <v>5.1.2.08.06.00.0.99999</v>
          </cell>
          <cell r="C610" t="str">
            <v>MANTENIMIENTO Y REPARACION DE EQUIPOS PARA COM</v>
          </cell>
          <cell r="D610">
            <v>0</v>
          </cell>
          <cell r="E610">
            <v>6959034.3799999999</v>
          </cell>
          <cell r="F610">
            <v>0</v>
          </cell>
          <cell r="G610">
            <v>6959034.3799999999</v>
          </cell>
        </row>
        <row r="611">
          <cell r="B611" t="str">
            <v>5.1.3.</v>
          </cell>
          <cell r="C611" t="str">
            <v>MATERIALES Y SUMINISTROS CONSUMIDOS</v>
          </cell>
          <cell r="D611">
            <v>0</v>
          </cell>
          <cell r="E611">
            <v>660625.88</v>
          </cell>
          <cell r="F611">
            <v>0</v>
          </cell>
          <cell r="G611">
            <v>660625.88</v>
          </cell>
        </row>
        <row r="612">
          <cell r="B612" t="str">
            <v>5.1.3.01.</v>
          </cell>
          <cell r="C612" t="str">
            <v>PRODUCTOS QUIMICOS Y CONEXOS</v>
          </cell>
          <cell r="D612">
            <v>0</v>
          </cell>
          <cell r="E612">
            <v>351556.28</v>
          </cell>
          <cell r="F612">
            <v>0</v>
          </cell>
          <cell r="G612">
            <v>351556.28</v>
          </cell>
        </row>
        <row r="613">
          <cell r="B613" t="str">
            <v>5.1.3.01.01.</v>
          </cell>
          <cell r="C613" t="str">
            <v>COMBUSTIBLES Y LUBRICANTES</v>
          </cell>
          <cell r="D613">
            <v>0</v>
          </cell>
          <cell r="E613">
            <v>314879.7</v>
          </cell>
          <cell r="F613">
            <v>0</v>
          </cell>
          <cell r="G613">
            <v>314879.7</v>
          </cell>
        </row>
        <row r="614">
          <cell r="B614" t="str">
            <v>5.1.3.01.01.00.</v>
          </cell>
          <cell r="C614" t="str">
            <v>COMBUSTIBLES Y LUBRICANTES</v>
          </cell>
          <cell r="D614">
            <v>0</v>
          </cell>
          <cell r="E614">
            <v>314879.7</v>
          </cell>
          <cell r="F614">
            <v>0</v>
          </cell>
          <cell r="G614">
            <v>314879.7</v>
          </cell>
        </row>
        <row r="615">
          <cell r="B615" t="str">
            <v>5.1.3.01.01.00.0.</v>
          </cell>
          <cell r="C615" t="str">
            <v>COMBUSTIBLES Y LUBRICANTES</v>
          </cell>
          <cell r="D615">
            <v>0</v>
          </cell>
          <cell r="E615">
            <v>314879.7</v>
          </cell>
          <cell r="F615">
            <v>0</v>
          </cell>
          <cell r="G615">
            <v>314879.7</v>
          </cell>
        </row>
        <row r="616">
          <cell r="B616" t="str">
            <v>5.1.3.01.01.00.0.99999</v>
          </cell>
          <cell r="C616" t="str">
            <v>COMBUSTIBLES Y LUBRICANTES</v>
          </cell>
          <cell r="D616">
            <v>0</v>
          </cell>
          <cell r="E616">
            <v>314879.7</v>
          </cell>
          <cell r="F616">
            <v>0</v>
          </cell>
          <cell r="G616">
            <v>314879.7</v>
          </cell>
        </row>
        <row r="617">
          <cell r="B617" t="str">
            <v>5.1.3.01.02.</v>
          </cell>
          <cell r="C617" t="str">
            <v>PRODUCTOS FARMACÉUTICOS Y MEDICINALES</v>
          </cell>
          <cell r="D617">
            <v>0</v>
          </cell>
          <cell r="E617">
            <v>7966.5</v>
          </cell>
          <cell r="F617">
            <v>0</v>
          </cell>
          <cell r="G617">
            <v>7966.5</v>
          </cell>
        </row>
        <row r="618">
          <cell r="B618" t="str">
            <v>5.1.3.01.02.00.</v>
          </cell>
          <cell r="C618" t="str">
            <v>PRODUCTOS FARMACÉUTICOS Y MEDICINALES</v>
          </cell>
          <cell r="D618">
            <v>0</v>
          </cell>
          <cell r="E618">
            <v>7966.5</v>
          </cell>
          <cell r="F618">
            <v>0</v>
          </cell>
          <cell r="G618">
            <v>7966.5</v>
          </cell>
        </row>
        <row r="619">
          <cell r="B619" t="str">
            <v>5.1.3.01.02.00.0.</v>
          </cell>
          <cell r="C619" t="str">
            <v>PRODUCTOS FARMACÉUTICOS Y MEDICINALES</v>
          </cell>
          <cell r="D619">
            <v>0</v>
          </cell>
          <cell r="E619">
            <v>7966.5</v>
          </cell>
          <cell r="F619">
            <v>0</v>
          </cell>
          <cell r="G619">
            <v>7966.5</v>
          </cell>
        </row>
        <row r="620">
          <cell r="B620" t="str">
            <v>5.1.3.01.02.00.0.99999</v>
          </cell>
          <cell r="C620" t="str">
            <v>PRODUCTOS FARMACÉUTICOS Y MEDICINALES</v>
          </cell>
          <cell r="D620">
            <v>0</v>
          </cell>
          <cell r="E620">
            <v>7966.5</v>
          </cell>
          <cell r="F620">
            <v>0</v>
          </cell>
          <cell r="G620">
            <v>7966.5</v>
          </cell>
        </row>
        <row r="621">
          <cell r="B621" t="str">
            <v>5.1.3.01.04.</v>
          </cell>
          <cell r="C621" t="str">
            <v>TINTAS, PINTURAS Y DILUYENTES</v>
          </cell>
          <cell r="D621">
            <v>0</v>
          </cell>
          <cell r="E621">
            <v>28710.080000000002</v>
          </cell>
          <cell r="F621">
            <v>0</v>
          </cell>
          <cell r="G621">
            <v>28710.080000000002</v>
          </cell>
        </row>
        <row r="622">
          <cell r="B622" t="str">
            <v>5.1.3.01.04.00.</v>
          </cell>
          <cell r="C622" t="str">
            <v>TINTAS, PINTURAS Y DILUYENTES</v>
          </cell>
          <cell r="D622">
            <v>0</v>
          </cell>
          <cell r="E622">
            <v>28710.080000000002</v>
          </cell>
          <cell r="F622">
            <v>0</v>
          </cell>
          <cell r="G622">
            <v>28710.080000000002</v>
          </cell>
        </row>
        <row r="623">
          <cell r="B623" t="str">
            <v>5.1.3.01.04.00.0.</v>
          </cell>
          <cell r="C623" t="str">
            <v>TINTAS, PINTURAS Y DILUYENTES</v>
          </cell>
          <cell r="D623">
            <v>0</v>
          </cell>
          <cell r="E623">
            <v>28710.080000000002</v>
          </cell>
          <cell r="F623">
            <v>0</v>
          </cell>
          <cell r="G623">
            <v>28710.080000000002</v>
          </cell>
        </row>
        <row r="624">
          <cell r="B624" t="str">
            <v>5.1.3.01.04.00.0.99999</v>
          </cell>
          <cell r="C624" t="str">
            <v>TINTAS, PINTURAS Y DILUYENTES</v>
          </cell>
          <cell r="D624">
            <v>0</v>
          </cell>
          <cell r="E624">
            <v>28710.080000000002</v>
          </cell>
          <cell r="F624">
            <v>0</v>
          </cell>
          <cell r="G624">
            <v>28710.080000000002</v>
          </cell>
        </row>
        <row r="625">
          <cell r="B625" t="str">
            <v>5.1.3.03.</v>
          </cell>
          <cell r="C625" t="str">
            <v>MATERIALES Y PRODUCTOS DE USO EN LA CONSTRUCCION Y MAN</v>
          </cell>
          <cell r="D625">
            <v>0</v>
          </cell>
          <cell r="E625">
            <v>19662</v>
          </cell>
          <cell r="F625">
            <v>0</v>
          </cell>
          <cell r="G625">
            <v>19662</v>
          </cell>
        </row>
        <row r="626">
          <cell r="B626" t="str">
            <v>5.1.3.03.04.</v>
          </cell>
          <cell r="C626" t="str">
            <v>MATERIALES Y PRODUCTOS ELECTRICOS, TELEFONICOS Y DE</v>
          </cell>
          <cell r="D626">
            <v>0</v>
          </cell>
          <cell r="E626">
            <v>19662</v>
          </cell>
          <cell r="F626">
            <v>0</v>
          </cell>
          <cell r="G626">
            <v>19662</v>
          </cell>
        </row>
        <row r="627">
          <cell r="B627" t="str">
            <v>5.1.3.03.04.00.</v>
          </cell>
          <cell r="C627" t="str">
            <v>MATERIALES Y PRODUCTOS ELECTRICOS, TELEFONICOS Y D</v>
          </cell>
          <cell r="D627">
            <v>0</v>
          </cell>
          <cell r="E627">
            <v>19662</v>
          </cell>
          <cell r="F627">
            <v>0</v>
          </cell>
          <cell r="G627">
            <v>19662</v>
          </cell>
        </row>
        <row r="628">
          <cell r="B628" t="str">
            <v>5.1.3.03.04.00.0.</v>
          </cell>
          <cell r="C628" t="str">
            <v>MATERIALES Y PRODUCTOS ELECTRICOS, TELEFONICOS Y</v>
          </cell>
          <cell r="D628">
            <v>0</v>
          </cell>
          <cell r="E628">
            <v>19662</v>
          </cell>
          <cell r="F628">
            <v>0</v>
          </cell>
          <cell r="G628">
            <v>19662</v>
          </cell>
        </row>
        <row r="629">
          <cell r="B629" t="str">
            <v>5.1.3.03.04.00.0.99999</v>
          </cell>
          <cell r="C629" t="str">
            <v>MATERIALES Y PRODUCTOS ELECTRICOS, TELEFONICOS</v>
          </cell>
          <cell r="D629">
            <v>0</v>
          </cell>
          <cell r="E629">
            <v>19662</v>
          </cell>
          <cell r="F629">
            <v>0</v>
          </cell>
          <cell r="G629">
            <v>19662</v>
          </cell>
        </row>
        <row r="630">
          <cell r="B630" t="str">
            <v>5.1.3.99.</v>
          </cell>
          <cell r="C630" t="str">
            <v>UTILES, MATERIALES Y SUMINISTROS DIVERSOS</v>
          </cell>
          <cell r="D630">
            <v>0</v>
          </cell>
          <cell r="E630">
            <v>289407.59999999998</v>
          </cell>
          <cell r="F630">
            <v>0</v>
          </cell>
          <cell r="G630">
            <v>289407.59999999998</v>
          </cell>
        </row>
        <row r="631">
          <cell r="B631" t="str">
            <v>5.1.3.99.01.</v>
          </cell>
          <cell r="C631" t="str">
            <v>UTILES Y MATERIALES DE OFICINA Y COMPUTO</v>
          </cell>
          <cell r="D631">
            <v>0</v>
          </cell>
          <cell r="E631">
            <v>41127.1</v>
          </cell>
          <cell r="F631">
            <v>0</v>
          </cell>
          <cell r="G631">
            <v>41127.1</v>
          </cell>
        </row>
        <row r="632">
          <cell r="B632" t="str">
            <v>5.1.3.99.01.00.</v>
          </cell>
          <cell r="C632" t="str">
            <v>UTILES Y MATERIALES DE OFICINA Y COMPUTO</v>
          </cell>
          <cell r="D632">
            <v>0</v>
          </cell>
          <cell r="E632">
            <v>41127.1</v>
          </cell>
          <cell r="F632">
            <v>0</v>
          </cell>
          <cell r="G632">
            <v>41127.1</v>
          </cell>
        </row>
        <row r="633">
          <cell r="B633" t="str">
            <v>5.1.3.99.01.00.0.</v>
          </cell>
          <cell r="C633" t="str">
            <v>UTILES Y MATERIALES DE OFICINA Y COMPUTO</v>
          </cell>
          <cell r="D633">
            <v>0</v>
          </cell>
          <cell r="E633">
            <v>41127.1</v>
          </cell>
          <cell r="F633">
            <v>0</v>
          </cell>
          <cell r="G633">
            <v>41127.1</v>
          </cell>
        </row>
        <row r="634">
          <cell r="B634" t="str">
            <v>5.1.3.99.01.00.0.99999</v>
          </cell>
          <cell r="C634" t="str">
            <v>UTILES Y MATERIALES DE OFICINA Y COMPUTO</v>
          </cell>
          <cell r="D634">
            <v>0</v>
          </cell>
          <cell r="E634">
            <v>41127.1</v>
          </cell>
          <cell r="F634">
            <v>0</v>
          </cell>
          <cell r="G634">
            <v>41127.1</v>
          </cell>
        </row>
        <row r="635">
          <cell r="B635" t="str">
            <v>5.1.3.99.03.</v>
          </cell>
          <cell r="C635" t="str">
            <v>PRODUCTOS DE PAPEL, CARTON E IMPRESOS</v>
          </cell>
          <cell r="D635">
            <v>0</v>
          </cell>
          <cell r="E635">
            <v>175048.69</v>
          </cell>
          <cell r="F635">
            <v>0</v>
          </cell>
          <cell r="G635">
            <v>175048.69</v>
          </cell>
        </row>
        <row r="636">
          <cell r="B636" t="str">
            <v>5.1.3.99.03.00.</v>
          </cell>
          <cell r="C636" t="str">
            <v>PRODUCTOS DE PAPEL, CARTON E IMPRESOS</v>
          </cell>
          <cell r="D636">
            <v>0</v>
          </cell>
          <cell r="E636">
            <v>175048.69</v>
          </cell>
          <cell r="F636">
            <v>0</v>
          </cell>
          <cell r="G636">
            <v>175048.69</v>
          </cell>
        </row>
        <row r="637">
          <cell r="B637" t="str">
            <v>5.1.3.99.03.00.0.</v>
          </cell>
          <cell r="C637" t="str">
            <v>PRODUCTOS DE PAPEL, CARTON E IMPRESOS</v>
          </cell>
          <cell r="D637">
            <v>0</v>
          </cell>
          <cell r="E637">
            <v>175048.69</v>
          </cell>
          <cell r="F637">
            <v>0</v>
          </cell>
          <cell r="G637">
            <v>175048.69</v>
          </cell>
        </row>
        <row r="638">
          <cell r="B638" t="str">
            <v>5.1.3.99.03.00.0.99999</v>
          </cell>
          <cell r="C638" t="str">
            <v>PRODUCTOS DE PAPEL, CARTON E IMPRESOS</v>
          </cell>
          <cell r="D638">
            <v>0</v>
          </cell>
          <cell r="E638">
            <v>175048.69</v>
          </cell>
          <cell r="F638">
            <v>0</v>
          </cell>
          <cell r="G638">
            <v>175048.69</v>
          </cell>
        </row>
        <row r="639">
          <cell r="B639" t="str">
            <v>5.1.3.99.05.</v>
          </cell>
          <cell r="C639" t="str">
            <v>UTILES Y MATERIALES DE LIMPIEZA</v>
          </cell>
          <cell r="D639">
            <v>0</v>
          </cell>
          <cell r="E639">
            <v>3568</v>
          </cell>
          <cell r="F639">
            <v>0</v>
          </cell>
          <cell r="G639">
            <v>3568</v>
          </cell>
        </row>
        <row r="640">
          <cell r="B640" t="str">
            <v>5.1.3.99.05.00.</v>
          </cell>
          <cell r="C640" t="str">
            <v>UTILES Y MATERIALES DE LIMPIEZA</v>
          </cell>
          <cell r="D640">
            <v>0</v>
          </cell>
          <cell r="E640">
            <v>3568</v>
          </cell>
          <cell r="F640">
            <v>0</v>
          </cell>
          <cell r="G640">
            <v>3568</v>
          </cell>
        </row>
        <row r="641">
          <cell r="B641" t="str">
            <v>5.1.3.99.05.00.0.</v>
          </cell>
          <cell r="C641" t="str">
            <v>UTILES Y MATERIALES DE LIMPIEZA</v>
          </cell>
          <cell r="D641">
            <v>0</v>
          </cell>
          <cell r="E641">
            <v>3568</v>
          </cell>
          <cell r="F641">
            <v>0</v>
          </cell>
          <cell r="G641">
            <v>3568</v>
          </cell>
        </row>
        <row r="642">
          <cell r="B642" t="str">
            <v>5.1.3.99.05.00.0.99999</v>
          </cell>
          <cell r="C642" t="str">
            <v>UTILES Y MATERIALES DE LIMPIEZA</v>
          </cell>
          <cell r="D642">
            <v>0</v>
          </cell>
          <cell r="E642">
            <v>3568</v>
          </cell>
          <cell r="F642">
            <v>0</v>
          </cell>
          <cell r="G642">
            <v>3568</v>
          </cell>
        </row>
        <row r="643">
          <cell r="B643" t="str">
            <v>5.1.3.99.99.</v>
          </cell>
          <cell r="C643" t="str">
            <v>OTROS UTILES, MATERIALES Y SUMINISTROS DIVERSOS</v>
          </cell>
          <cell r="D643">
            <v>0</v>
          </cell>
          <cell r="E643">
            <v>69663.81</v>
          </cell>
          <cell r="F643">
            <v>0</v>
          </cell>
          <cell r="G643">
            <v>69663.81</v>
          </cell>
        </row>
        <row r="644">
          <cell r="B644" t="str">
            <v>5.1.3.99.99.00.</v>
          </cell>
          <cell r="C644" t="str">
            <v>OTROS UTILES, MATERIALES Y SUMINISTROS DIVERSOS</v>
          </cell>
          <cell r="D644">
            <v>0</v>
          </cell>
          <cell r="E644">
            <v>69663.81</v>
          </cell>
          <cell r="F644">
            <v>0</v>
          </cell>
          <cell r="G644">
            <v>69663.81</v>
          </cell>
        </row>
        <row r="645">
          <cell r="B645" t="str">
            <v>5.1.3.99.99.00.0.</v>
          </cell>
          <cell r="C645" t="str">
            <v>OTROS UTILES, MATERIALES Y SUMINISTROS DIVERSOS</v>
          </cell>
          <cell r="D645">
            <v>0</v>
          </cell>
          <cell r="E645">
            <v>69663.81</v>
          </cell>
          <cell r="F645">
            <v>0</v>
          </cell>
          <cell r="G645">
            <v>69663.81</v>
          </cell>
        </row>
        <row r="646">
          <cell r="B646" t="str">
            <v>5.1.3.99.99.00.0.99999</v>
          </cell>
          <cell r="C646" t="str">
            <v>OTROS UTILES, MATERIALES Y SUMINISTROS DIVERSO</v>
          </cell>
          <cell r="D646">
            <v>0</v>
          </cell>
          <cell r="E646">
            <v>69663.81</v>
          </cell>
          <cell r="F646">
            <v>0</v>
          </cell>
          <cell r="G646">
            <v>69663.81</v>
          </cell>
        </row>
        <row r="647">
          <cell r="B647" t="str">
            <v>5.1.4.</v>
          </cell>
          <cell r="C647" t="str">
            <v>CONSUMO DE BIENES DISTINTOS DE INVENTARIOS</v>
          </cell>
          <cell r="D647">
            <v>0</v>
          </cell>
          <cell r="E647">
            <v>48662414.890000001</v>
          </cell>
          <cell r="F647">
            <v>7639697.6900000004</v>
          </cell>
          <cell r="G647">
            <v>41022717.200000003</v>
          </cell>
        </row>
        <row r="648">
          <cell r="B648" t="str">
            <v>5.1.4.01.</v>
          </cell>
          <cell r="C648" t="str">
            <v>CONSUMO DE BIENES NO CONCESIONADOS</v>
          </cell>
          <cell r="D648">
            <v>0</v>
          </cell>
          <cell r="E648">
            <v>48662414.890000001</v>
          </cell>
          <cell r="F648">
            <v>7639697.6900000004</v>
          </cell>
          <cell r="G648">
            <v>41022717.200000003</v>
          </cell>
        </row>
        <row r="649">
          <cell r="B649" t="str">
            <v>5.1.4.01.01.</v>
          </cell>
          <cell r="C649" t="str">
            <v>DEPRECIACIONES DE PROPIEDADES, PLANTA Y EQUIPOS EXPL</v>
          </cell>
          <cell r="D649">
            <v>0</v>
          </cell>
          <cell r="E649">
            <v>30235343.420000002</v>
          </cell>
          <cell r="F649">
            <v>93796.68</v>
          </cell>
          <cell r="G649">
            <v>30141546.739999998</v>
          </cell>
        </row>
        <row r="650">
          <cell r="B650" t="str">
            <v>5.1.4.01.01.02.</v>
          </cell>
          <cell r="C650" t="str">
            <v>DEPRECIACIONES DE EDIFICIOS</v>
          </cell>
          <cell r="D650">
            <v>0</v>
          </cell>
          <cell r="E650">
            <v>13616141.76</v>
          </cell>
          <cell r="F650">
            <v>0</v>
          </cell>
          <cell r="G650">
            <v>13616141.76</v>
          </cell>
        </row>
        <row r="651">
          <cell r="B651" t="str">
            <v>5.1.4.01.01.02.0.</v>
          </cell>
          <cell r="C651" t="str">
            <v>DEPRECIACIONES DE EDIFICIOS</v>
          </cell>
          <cell r="D651">
            <v>0</v>
          </cell>
          <cell r="E651">
            <v>13616141.76</v>
          </cell>
          <cell r="F651">
            <v>0</v>
          </cell>
          <cell r="G651">
            <v>13616141.76</v>
          </cell>
        </row>
        <row r="652">
          <cell r="B652" t="str">
            <v>5.1.4.01.01.02.0.99999</v>
          </cell>
          <cell r="C652" t="str">
            <v>DEPRECIACIONES DE EDIFICIOS</v>
          </cell>
          <cell r="D652">
            <v>0</v>
          </cell>
          <cell r="E652">
            <v>13616141.76</v>
          </cell>
          <cell r="F652">
            <v>0</v>
          </cell>
          <cell r="G652">
            <v>13616141.76</v>
          </cell>
        </row>
        <row r="653">
          <cell r="B653" t="str">
            <v>5.1.4.01.01.03.</v>
          </cell>
          <cell r="C653" t="str">
            <v>DEPRECIACIONES DE MAQUINARIA Y EQUIPO PARA LA PROD</v>
          </cell>
          <cell r="D653">
            <v>0</v>
          </cell>
          <cell r="E653">
            <v>722514.33</v>
          </cell>
          <cell r="F653">
            <v>0</v>
          </cell>
          <cell r="G653">
            <v>722514.33</v>
          </cell>
        </row>
        <row r="654">
          <cell r="B654" t="str">
            <v>5.1.4.01.01.03.0.</v>
          </cell>
          <cell r="C654" t="str">
            <v>DEPRECIACIONES DE MAQUINARIA Y EQUIPO PARA LA PR</v>
          </cell>
          <cell r="D654">
            <v>0</v>
          </cell>
          <cell r="E654">
            <v>722514.33</v>
          </cell>
          <cell r="F654">
            <v>0</v>
          </cell>
          <cell r="G654">
            <v>722514.33</v>
          </cell>
        </row>
        <row r="655">
          <cell r="B655" t="str">
            <v>5.1.4.01.01.03.0.99999</v>
          </cell>
          <cell r="C655" t="str">
            <v>DEPRECIACIONES DE MAQUINARIA Y EQUIPO PARA LA</v>
          </cell>
          <cell r="D655">
            <v>0</v>
          </cell>
          <cell r="E655">
            <v>722514.33</v>
          </cell>
          <cell r="F655">
            <v>0</v>
          </cell>
          <cell r="G655">
            <v>722514.33</v>
          </cell>
        </row>
        <row r="656">
          <cell r="B656" t="str">
            <v>5.1.4.01.01.05.</v>
          </cell>
          <cell r="C656" t="str">
            <v>DEPRECIACIONES DE EQUIPOS DE COMUNICACION</v>
          </cell>
          <cell r="D656">
            <v>0</v>
          </cell>
          <cell r="E656">
            <v>1042576.11</v>
          </cell>
          <cell r="F656">
            <v>32814.32</v>
          </cell>
          <cell r="G656">
            <v>1009761.79</v>
          </cell>
        </row>
        <row r="657">
          <cell r="B657" t="str">
            <v>5.1.4.01.01.05.0.</v>
          </cell>
          <cell r="C657" t="str">
            <v>DEPRECIACIONES DE EQUIPOS DE COMUNICACION</v>
          </cell>
          <cell r="D657">
            <v>0</v>
          </cell>
          <cell r="E657">
            <v>1042576.11</v>
          </cell>
          <cell r="F657">
            <v>32814.32</v>
          </cell>
          <cell r="G657">
            <v>1009761.79</v>
          </cell>
        </row>
        <row r="658">
          <cell r="B658" t="str">
            <v>5.1.4.01.01.05.0.99999</v>
          </cell>
          <cell r="C658" t="str">
            <v>DEPRECIACIONES DE EQUIPOS DE COMUNICACION</v>
          </cell>
          <cell r="D658">
            <v>0</v>
          </cell>
          <cell r="E658">
            <v>1042576.11</v>
          </cell>
          <cell r="F658">
            <v>32814.32</v>
          </cell>
          <cell r="G658">
            <v>1009761.79</v>
          </cell>
        </row>
        <row r="659">
          <cell r="B659" t="str">
            <v>5.1.4.01.01.06.</v>
          </cell>
          <cell r="C659" t="str">
            <v>DEPRECIACIONES DE EQUIPOS Y MOBILIARIO DE OFICINA</v>
          </cell>
          <cell r="D659">
            <v>0</v>
          </cell>
          <cell r="E659">
            <v>3540068.86</v>
          </cell>
          <cell r="F659">
            <v>60982.36</v>
          </cell>
          <cell r="G659">
            <v>3479086.5</v>
          </cell>
        </row>
        <row r="660">
          <cell r="B660" t="str">
            <v>5.1.4.01.01.06.0.</v>
          </cell>
          <cell r="C660" t="str">
            <v>DEPRECIACIONES DE EQUIPOS Y MOBILIARIO DE OFICIN</v>
          </cell>
          <cell r="D660">
            <v>0</v>
          </cell>
          <cell r="E660">
            <v>3540068.86</v>
          </cell>
          <cell r="F660">
            <v>60982.36</v>
          </cell>
          <cell r="G660">
            <v>3479086.5</v>
          </cell>
        </row>
        <row r="661">
          <cell r="B661" t="str">
            <v>5.1.4.01.01.06.0.99999</v>
          </cell>
          <cell r="C661" t="str">
            <v>DEPRECIACIONES DE EQUIPOS Y MOBILIARIO DE OFIC</v>
          </cell>
          <cell r="D661">
            <v>0</v>
          </cell>
          <cell r="E661">
            <v>3540068.86</v>
          </cell>
          <cell r="F661">
            <v>60982.36</v>
          </cell>
          <cell r="G661">
            <v>3479086.5</v>
          </cell>
        </row>
        <row r="662">
          <cell r="B662" t="str">
            <v>5.1.4.01.01.07.</v>
          </cell>
          <cell r="C662" t="str">
            <v>DEPRECIACIONES DE EQUIPOS PARA COMPUTACION</v>
          </cell>
          <cell r="D662">
            <v>0</v>
          </cell>
          <cell r="E662">
            <v>10947908.300000001</v>
          </cell>
          <cell r="F662">
            <v>0</v>
          </cell>
          <cell r="G662">
            <v>10947908.300000001</v>
          </cell>
        </row>
        <row r="663">
          <cell r="B663" t="str">
            <v>5.1.4.01.01.07.0.</v>
          </cell>
          <cell r="C663" t="str">
            <v>DEPRECIACIONES DE EQUIPOS PARA COMPUTACION</v>
          </cell>
          <cell r="D663">
            <v>0</v>
          </cell>
          <cell r="E663">
            <v>10947908.300000001</v>
          </cell>
          <cell r="F663">
            <v>0</v>
          </cell>
          <cell r="G663">
            <v>10947908.300000001</v>
          </cell>
        </row>
        <row r="664">
          <cell r="B664" t="str">
            <v>5.1.4.01.01.07.0.99999</v>
          </cell>
          <cell r="C664" t="str">
            <v>DEPRECIACIONES DE EQUIPOS PARA COMPUTACION</v>
          </cell>
          <cell r="D664">
            <v>0</v>
          </cell>
          <cell r="E664">
            <v>10947908.300000001</v>
          </cell>
          <cell r="F664">
            <v>0</v>
          </cell>
          <cell r="G664">
            <v>10947908.300000001</v>
          </cell>
        </row>
        <row r="665">
          <cell r="B665" t="str">
            <v>5.1.4.01.01.08.</v>
          </cell>
          <cell r="C665" t="str">
            <v>DEPRECIACIONES DE EQUIPOS SANITARIOS, DE LABORATOR</v>
          </cell>
          <cell r="D665">
            <v>0</v>
          </cell>
          <cell r="E665">
            <v>6648.75</v>
          </cell>
          <cell r="F665">
            <v>0</v>
          </cell>
          <cell r="G665">
            <v>6648.75</v>
          </cell>
        </row>
        <row r="666">
          <cell r="B666" t="str">
            <v>5.1.4.01.01.08.0.</v>
          </cell>
          <cell r="C666" t="str">
            <v>DEPRECIACIONES DE EQUIPOS SANITARIOS, DE LABORAT</v>
          </cell>
          <cell r="D666">
            <v>0</v>
          </cell>
          <cell r="E666">
            <v>6648.75</v>
          </cell>
          <cell r="F666">
            <v>0</v>
          </cell>
          <cell r="G666">
            <v>6648.75</v>
          </cell>
        </row>
        <row r="667">
          <cell r="B667" t="str">
            <v>5.1.4.01.01.08.0.99999</v>
          </cell>
          <cell r="C667" t="str">
            <v>DEPRECIACIONES DE EQUIPOS SANITARIOS, DE LABOR</v>
          </cell>
          <cell r="D667">
            <v>0</v>
          </cell>
          <cell r="E667">
            <v>6648.75</v>
          </cell>
          <cell r="F667">
            <v>0</v>
          </cell>
          <cell r="G667">
            <v>6648.75</v>
          </cell>
        </row>
        <row r="668">
          <cell r="B668" t="str">
            <v>5.1.4.01.01.09.</v>
          </cell>
          <cell r="C668" t="str">
            <v>DEPRECIACIONES DE EQUIPOS Y MOBIL.EDUCACIONAL,DEPO</v>
          </cell>
          <cell r="D668">
            <v>0</v>
          </cell>
          <cell r="E668">
            <v>17635.59</v>
          </cell>
          <cell r="F668">
            <v>0</v>
          </cell>
          <cell r="G668">
            <v>17635.59</v>
          </cell>
        </row>
        <row r="669">
          <cell r="B669" t="str">
            <v>5.1.4.01.01.09.0.</v>
          </cell>
          <cell r="C669" t="str">
            <v>DEPRECIACIONES DE EQUIPOS Y MOBIL.EDUCACIONAL,DE</v>
          </cell>
          <cell r="D669">
            <v>0</v>
          </cell>
          <cell r="E669">
            <v>17635.59</v>
          </cell>
          <cell r="F669">
            <v>0</v>
          </cell>
          <cell r="G669">
            <v>17635.59</v>
          </cell>
        </row>
        <row r="670">
          <cell r="B670" t="str">
            <v>5.1.4.01.01.09.0.99999</v>
          </cell>
          <cell r="C670" t="str">
            <v>DEPRECIACIONES DE EQUIPOS Y MOBIL.EDUCACIONAL,</v>
          </cell>
          <cell r="D670">
            <v>0</v>
          </cell>
          <cell r="E670">
            <v>17635.59</v>
          </cell>
          <cell r="F670">
            <v>0</v>
          </cell>
          <cell r="G670">
            <v>17635.59</v>
          </cell>
        </row>
        <row r="671">
          <cell r="B671" t="str">
            <v>5.1.4.01.01.10.</v>
          </cell>
          <cell r="C671" t="str">
            <v>DEPRECIACIONES DE EQUIPOS DE SEGURIDAD, ORDEN, VIGILANCIA Y CONTROL PÚBLICO</v>
          </cell>
          <cell r="D671">
            <v>0</v>
          </cell>
          <cell r="E671">
            <v>57409.65</v>
          </cell>
          <cell r="F671">
            <v>0</v>
          </cell>
          <cell r="G671">
            <v>57409.65</v>
          </cell>
        </row>
        <row r="672">
          <cell r="B672" t="str">
            <v>5.1.4.01.01.10.0.</v>
          </cell>
          <cell r="C672" t="str">
            <v>DEPRECIACIONES DE EQUIPOS DE SEGURIDAD, ORDEN, VIGILANCIA Y CONTROL PÚBLICO</v>
          </cell>
          <cell r="D672">
            <v>0</v>
          </cell>
          <cell r="E672">
            <v>57409.65</v>
          </cell>
          <cell r="F672">
            <v>0</v>
          </cell>
          <cell r="G672">
            <v>57409.65</v>
          </cell>
        </row>
        <row r="673">
          <cell r="B673" t="str">
            <v>5.1.4.01.01.10.0.99999</v>
          </cell>
          <cell r="C673" t="str">
            <v>DEPRECIACIONES DE EQUIPOS DE SEGURIDAD, ORDEN, VIGILANCIA Y CONTROL PÚBLICO</v>
          </cell>
          <cell r="D673">
            <v>0</v>
          </cell>
          <cell r="E673">
            <v>57409.65</v>
          </cell>
          <cell r="F673">
            <v>0</v>
          </cell>
          <cell r="G673">
            <v>57409.65</v>
          </cell>
        </row>
        <row r="674">
          <cell r="B674" t="str">
            <v>5.1.4.01.01.99.</v>
          </cell>
          <cell r="C674" t="str">
            <v>DEPRECIACIONES DE MAQUINARIAS, EQUIPOS Y MOBILIARIOS DIVERSOS</v>
          </cell>
          <cell r="D674">
            <v>0</v>
          </cell>
          <cell r="E674">
            <v>284440.07</v>
          </cell>
          <cell r="F674">
            <v>0</v>
          </cell>
          <cell r="G674">
            <v>284440.07</v>
          </cell>
        </row>
        <row r="675">
          <cell r="B675" t="str">
            <v>5.1.4.01.01.99.0.</v>
          </cell>
          <cell r="C675" t="str">
            <v>DEPRECIACIONES DE MAQUINARIAS, EQUIPOS Y MOBILIARIOS DIVERSOS</v>
          </cell>
          <cell r="D675">
            <v>0</v>
          </cell>
          <cell r="E675">
            <v>284440.07</v>
          </cell>
          <cell r="F675">
            <v>0</v>
          </cell>
          <cell r="G675">
            <v>284440.07</v>
          </cell>
        </row>
        <row r="676">
          <cell r="B676" t="str">
            <v>5.1.4.01.01.99.0.99999</v>
          </cell>
          <cell r="C676" t="str">
            <v>DEPRECIACIONES DE MAQUINARIAS, EQUIPOS Y MOBILIARIOS DIVERSOS</v>
          </cell>
          <cell r="D676">
            <v>0</v>
          </cell>
          <cell r="E676">
            <v>284440.07</v>
          </cell>
          <cell r="F676">
            <v>0</v>
          </cell>
          <cell r="G676">
            <v>284440.07</v>
          </cell>
        </row>
        <row r="677">
          <cell r="B677" t="str">
            <v>5.1.4.01.08.</v>
          </cell>
          <cell r="C677" t="str">
            <v>AMORTIZACIONES DE BIENES INTANGIBLES NO CONCESIONADO</v>
          </cell>
          <cell r="D677">
            <v>0</v>
          </cell>
          <cell r="E677">
            <v>18427071.469999999</v>
          </cell>
          <cell r="F677">
            <v>7545901.0099999998</v>
          </cell>
          <cell r="G677">
            <v>10881170.460000001</v>
          </cell>
        </row>
        <row r="678">
          <cell r="B678" t="str">
            <v>5.1.4.01.08.03.</v>
          </cell>
          <cell r="C678" t="str">
            <v>AMORTIZACIONES DE SOFTWARE Y PROGRAMAS</v>
          </cell>
          <cell r="D678">
            <v>0</v>
          </cell>
          <cell r="E678">
            <v>10881170.460000001</v>
          </cell>
          <cell r="F678">
            <v>0</v>
          </cell>
          <cell r="G678">
            <v>10881170.460000001</v>
          </cell>
        </row>
        <row r="679">
          <cell r="B679" t="str">
            <v>5.1.4.01.08.03.0.</v>
          </cell>
          <cell r="C679" t="str">
            <v>AMORTIZACIONES DE SOFTWARE Y PROGRAMAS</v>
          </cell>
          <cell r="D679">
            <v>0</v>
          </cell>
          <cell r="E679">
            <v>10881170.460000001</v>
          </cell>
          <cell r="F679">
            <v>0</v>
          </cell>
          <cell r="G679">
            <v>10881170.460000001</v>
          </cell>
        </row>
        <row r="680">
          <cell r="B680" t="str">
            <v>5.1.4.01.08.03.0.99999</v>
          </cell>
          <cell r="C680" t="str">
            <v>AMORTIZACIONES DE SOFTWARE Y PROGRAMAS</v>
          </cell>
          <cell r="D680">
            <v>0</v>
          </cell>
          <cell r="E680">
            <v>10881170.460000001</v>
          </cell>
          <cell r="F680">
            <v>0</v>
          </cell>
          <cell r="G680">
            <v>10881170.460000001</v>
          </cell>
        </row>
        <row r="681">
          <cell r="B681" t="str">
            <v>5.1.4.01.08.99.</v>
          </cell>
          <cell r="C681" t="str">
            <v>AMORTIZACIONES DE OTROS BIENES INTANGIBLES</v>
          </cell>
          <cell r="D681">
            <v>0</v>
          </cell>
          <cell r="E681">
            <v>7545901.0099999998</v>
          </cell>
          <cell r="F681">
            <v>7545901.0099999998</v>
          </cell>
          <cell r="G681">
            <v>0</v>
          </cell>
        </row>
        <row r="682">
          <cell r="B682" t="str">
            <v>5.1.4.01.08.99.0.</v>
          </cell>
          <cell r="C682" t="str">
            <v>AMORTIZACIONES DE OTROS BIENES INTANGIBLES</v>
          </cell>
          <cell r="D682">
            <v>0</v>
          </cell>
          <cell r="E682">
            <v>7545901.0099999998</v>
          </cell>
          <cell r="F682">
            <v>7545901.0099999998</v>
          </cell>
          <cell r="G682">
            <v>0</v>
          </cell>
        </row>
        <row r="683">
          <cell r="B683" t="str">
            <v>5.1.4.01.08.99.0.99999</v>
          </cell>
          <cell r="C683" t="str">
            <v>AMORTIZACIONES DE OTROS BIENES INTANGIBLES</v>
          </cell>
          <cell r="D683">
            <v>0</v>
          </cell>
          <cell r="E683">
            <v>7545901.0099999998</v>
          </cell>
          <cell r="F683">
            <v>7545901.0099999998</v>
          </cell>
          <cell r="G683">
            <v>0</v>
          </cell>
        </row>
        <row r="684">
          <cell r="B684" t="str">
            <v>5.2.</v>
          </cell>
          <cell r="C684" t="str">
            <v>GASTOS FINANCIEROS</v>
          </cell>
          <cell r="D684">
            <v>0</v>
          </cell>
          <cell r="E684">
            <v>24432.35</v>
          </cell>
          <cell r="F684">
            <v>0</v>
          </cell>
          <cell r="G684">
            <v>24432.35</v>
          </cell>
        </row>
        <row r="685">
          <cell r="B685" t="str">
            <v>5.2.9.</v>
          </cell>
          <cell r="C685" t="str">
            <v>OTROS GASTOS FINANCIEROS</v>
          </cell>
          <cell r="D685">
            <v>0</v>
          </cell>
          <cell r="E685">
            <v>24432.35</v>
          </cell>
          <cell r="F685">
            <v>0</v>
          </cell>
          <cell r="G685">
            <v>24432.35</v>
          </cell>
        </row>
        <row r="686">
          <cell r="B686" t="str">
            <v>5.2.9.02.</v>
          </cell>
          <cell r="C686" t="str">
            <v>INTERESES POR DEUDAS SOCIALES Y FISCALES</v>
          </cell>
          <cell r="D686">
            <v>0</v>
          </cell>
          <cell r="E686">
            <v>24432.35</v>
          </cell>
          <cell r="F686">
            <v>0</v>
          </cell>
          <cell r="G686">
            <v>24432.35</v>
          </cell>
        </row>
        <row r="687">
          <cell r="B687" t="str">
            <v>5.2.9.02.01.</v>
          </cell>
          <cell r="C687" t="str">
            <v>INTERESES POR BENEFICIOS A LOS EMPLEADOS A PAGAR</v>
          </cell>
          <cell r="D687">
            <v>0</v>
          </cell>
          <cell r="E687">
            <v>24432.35</v>
          </cell>
          <cell r="F687">
            <v>0</v>
          </cell>
          <cell r="G687">
            <v>24432.35</v>
          </cell>
        </row>
        <row r="688">
          <cell r="B688" t="str">
            <v>5.2.9.02.01.04.</v>
          </cell>
          <cell r="C688" t="str">
            <v>INTERESES POR CONTRIBUCIONES PATRONALES AL DESARROLLO Y LA SEGURIDAD SOCIAL A PAGAR</v>
          </cell>
          <cell r="D688">
            <v>0</v>
          </cell>
          <cell r="E688">
            <v>4836</v>
          </cell>
          <cell r="F688">
            <v>0</v>
          </cell>
          <cell r="G688">
            <v>4836</v>
          </cell>
        </row>
        <row r="689">
          <cell r="B689" t="str">
            <v>5.2.9.02.01.04.0.</v>
          </cell>
          <cell r="C689" t="str">
            <v>INTERESES POR CONTRIBUCIONES PATRONALES AL DESARROLLO Y LA SEGURIDAD SOCIAL A PAGAR</v>
          </cell>
          <cell r="D689">
            <v>0</v>
          </cell>
          <cell r="E689">
            <v>4836</v>
          </cell>
          <cell r="F689">
            <v>0</v>
          </cell>
          <cell r="G689">
            <v>4836</v>
          </cell>
        </row>
        <row r="690">
          <cell r="B690" t="str">
            <v>5.2.9.02.01.04.0.99999</v>
          </cell>
          <cell r="C690" t="str">
            <v>INTERESES POR CONTRIBUCIONES PATRONALES AL DESARROLLO Y LA SEGURIDAD SOCIAL A PAGAR</v>
          </cell>
          <cell r="D690">
            <v>0</v>
          </cell>
          <cell r="E690">
            <v>4836</v>
          </cell>
          <cell r="F690">
            <v>0</v>
          </cell>
          <cell r="G690">
            <v>4836</v>
          </cell>
        </row>
        <row r="691">
          <cell r="B691" t="str">
            <v>5.2.9.02.01.06.</v>
          </cell>
          <cell r="C691" t="str">
            <v>INTERESES POR RETENCIONES AL PERSONAL A PAGAR</v>
          </cell>
          <cell r="D691">
            <v>0</v>
          </cell>
          <cell r="E691">
            <v>2544</v>
          </cell>
          <cell r="F691">
            <v>0</v>
          </cell>
          <cell r="G691">
            <v>2544</v>
          </cell>
        </row>
        <row r="692">
          <cell r="B692" t="str">
            <v>5.2.9.02.01.06.0.</v>
          </cell>
          <cell r="C692" t="str">
            <v>INTERESES POR RETENCIONES AL PERSONAL A PAGAR</v>
          </cell>
          <cell r="D692">
            <v>0</v>
          </cell>
          <cell r="E692">
            <v>2544</v>
          </cell>
          <cell r="F692">
            <v>0</v>
          </cell>
          <cell r="G692">
            <v>2544</v>
          </cell>
        </row>
        <row r="693">
          <cell r="B693" t="str">
            <v>5.2.9.02.01.06.0.99999</v>
          </cell>
          <cell r="C693" t="str">
            <v>INTERESES POR RETENCIONES AL PERSONAL A PAGAR</v>
          </cell>
          <cell r="D693">
            <v>0</v>
          </cell>
          <cell r="E693">
            <v>2544</v>
          </cell>
          <cell r="F693">
            <v>0</v>
          </cell>
          <cell r="G693">
            <v>2544</v>
          </cell>
        </row>
        <row r="694">
          <cell r="B694" t="str">
            <v>5.2.9.02.01.99.</v>
          </cell>
          <cell r="C694" t="str">
            <v>INTERESES POR OTROS DEUDAS POR BENEFICIOS A LOS EMPLEADOS</v>
          </cell>
          <cell r="D694">
            <v>0</v>
          </cell>
          <cell r="E694">
            <v>17052.349999999999</v>
          </cell>
          <cell r="F694">
            <v>0</v>
          </cell>
          <cell r="G694">
            <v>17052.349999999999</v>
          </cell>
        </row>
        <row r="695">
          <cell r="B695" t="str">
            <v>5.2.9.02.01.99.0.</v>
          </cell>
          <cell r="C695" t="str">
            <v>INTERESES POR OTROS DEUDAS POR BENEFICIOS A LOS EMPLEADOS</v>
          </cell>
          <cell r="D695">
            <v>0</v>
          </cell>
          <cell r="E695">
            <v>17052.349999999999</v>
          </cell>
          <cell r="F695">
            <v>0</v>
          </cell>
          <cell r="G695">
            <v>17052.349999999999</v>
          </cell>
        </row>
        <row r="696">
          <cell r="B696" t="str">
            <v>5.2.9.02.01.99.0.99999</v>
          </cell>
          <cell r="C696" t="str">
            <v>INTERESES POR OTROS DEUDAS POR BENEFICIOS A LOS EMPLEADOS</v>
          </cell>
          <cell r="D696">
            <v>0</v>
          </cell>
          <cell r="E696">
            <v>17052.349999999999</v>
          </cell>
          <cell r="F696">
            <v>0</v>
          </cell>
          <cell r="G696">
            <v>17052.349999999999</v>
          </cell>
        </row>
        <row r="697">
          <cell r="B697" t="str">
            <v>5.4.</v>
          </cell>
          <cell r="C697" t="str">
            <v>TRANSFERENCIAS</v>
          </cell>
          <cell r="D697">
            <v>0</v>
          </cell>
          <cell r="E697">
            <v>366446349.32999998</v>
          </cell>
          <cell r="F697">
            <v>0</v>
          </cell>
          <cell r="G697">
            <v>366446349.32999998</v>
          </cell>
        </row>
        <row r="698">
          <cell r="B698" t="str">
            <v>5.4.1.</v>
          </cell>
          <cell r="C698" t="str">
            <v>TRANSFERENCIAS CORRIENTES</v>
          </cell>
          <cell r="D698">
            <v>0</v>
          </cell>
          <cell r="E698">
            <v>366446349.32999998</v>
          </cell>
          <cell r="F698">
            <v>0</v>
          </cell>
          <cell r="G698">
            <v>366446349.32999998</v>
          </cell>
        </row>
        <row r="699">
          <cell r="B699" t="str">
            <v>5.4.1.01.</v>
          </cell>
          <cell r="C699" t="str">
            <v>TRANSFERENCIAS CORRIENTES AL SECTOR PRIVADO INTERNO</v>
          </cell>
          <cell r="D699">
            <v>0</v>
          </cell>
          <cell r="E699">
            <v>20621108.27</v>
          </cell>
          <cell r="F699">
            <v>0</v>
          </cell>
          <cell r="G699">
            <v>20621108.27</v>
          </cell>
        </row>
        <row r="700">
          <cell r="B700" t="str">
            <v>5.4.1.01.01.</v>
          </cell>
          <cell r="C700" t="str">
            <v>TRANSFERENCIAS CORRIENTES A PERSONAS</v>
          </cell>
          <cell r="D700">
            <v>0</v>
          </cell>
          <cell r="E700">
            <v>463519.27</v>
          </cell>
          <cell r="F700">
            <v>0</v>
          </cell>
          <cell r="G700">
            <v>463519.27</v>
          </cell>
        </row>
        <row r="701">
          <cell r="B701" t="str">
            <v>5.4.1.01.01.01.</v>
          </cell>
          <cell r="C701" t="str">
            <v>PRESTACIONES</v>
          </cell>
          <cell r="D701">
            <v>0</v>
          </cell>
          <cell r="E701">
            <v>463519.27</v>
          </cell>
          <cell r="F701">
            <v>0</v>
          </cell>
          <cell r="G701">
            <v>463519.27</v>
          </cell>
        </row>
        <row r="702">
          <cell r="B702" t="str">
            <v>5.4.1.01.01.01.9.</v>
          </cell>
          <cell r="C702" t="str">
            <v>OTRAS PRESTACIONES</v>
          </cell>
          <cell r="D702">
            <v>0</v>
          </cell>
          <cell r="E702">
            <v>463519.27</v>
          </cell>
          <cell r="F702">
            <v>0</v>
          </cell>
          <cell r="G702">
            <v>463519.27</v>
          </cell>
        </row>
        <row r="703">
          <cell r="B703" t="str">
            <v>5.4.1.01.01.01.9.99999</v>
          </cell>
          <cell r="C703" t="str">
            <v>OTRAS PRESTACIONES</v>
          </cell>
          <cell r="D703">
            <v>0</v>
          </cell>
          <cell r="E703">
            <v>463519.27</v>
          </cell>
          <cell r="F703">
            <v>0</v>
          </cell>
          <cell r="G703">
            <v>463519.27</v>
          </cell>
        </row>
        <row r="704">
          <cell r="B704" t="str">
            <v>5.4.1.01.02.</v>
          </cell>
          <cell r="C704" t="str">
            <v>TRANSFERENCIAS CORRIENTES A ENTIDADES DEL SECTOR PRIVADO INTERNO</v>
          </cell>
          <cell r="D704">
            <v>0</v>
          </cell>
          <cell r="E704">
            <v>20157589</v>
          </cell>
          <cell r="F704">
            <v>0</v>
          </cell>
          <cell r="G704">
            <v>20157589</v>
          </cell>
        </row>
        <row r="705">
          <cell r="B705" t="str">
            <v>5.4.1.01.02.01.</v>
          </cell>
          <cell r="C705" t="str">
            <v>TRANSFERENCIAS CORRIENTES A ENTIDADES PRIVADAS SIN FINES DE LUCRO</v>
          </cell>
          <cell r="D705">
            <v>0</v>
          </cell>
          <cell r="E705">
            <v>20157589</v>
          </cell>
          <cell r="F705">
            <v>0</v>
          </cell>
          <cell r="G705">
            <v>20157589</v>
          </cell>
        </row>
        <row r="706">
          <cell r="B706" t="str">
            <v>5.4.1.01.02.01.2.</v>
          </cell>
          <cell r="C706" t="str">
            <v>TRANSFERENCIAS CORRIENTES A FUNDACIONES</v>
          </cell>
          <cell r="D706">
            <v>0</v>
          </cell>
          <cell r="E706">
            <v>20157589</v>
          </cell>
          <cell r="F706">
            <v>0</v>
          </cell>
          <cell r="G706">
            <v>20157589</v>
          </cell>
        </row>
        <row r="707">
          <cell r="B707" t="str">
            <v>5.4.1.01.02.01.2.99999</v>
          </cell>
          <cell r="C707" t="str">
            <v>TRANSFERENCIAS CORRIENTES A FUNDACIONES</v>
          </cell>
          <cell r="D707">
            <v>0</v>
          </cell>
          <cell r="E707">
            <v>20157589</v>
          </cell>
          <cell r="F707">
            <v>0</v>
          </cell>
          <cell r="G707">
            <v>20157589</v>
          </cell>
        </row>
        <row r="708">
          <cell r="B708" t="str">
            <v>5.4.1.02.</v>
          </cell>
          <cell r="C708" t="str">
            <v>TRANSFERENCIAS CORRIENTES AL SECTOR PUBLICO INTERNO</v>
          </cell>
          <cell r="D708">
            <v>0</v>
          </cell>
          <cell r="E708">
            <v>334225241.06</v>
          </cell>
          <cell r="F708">
            <v>0</v>
          </cell>
          <cell r="G708">
            <v>334225241.06</v>
          </cell>
        </row>
        <row r="709">
          <cell r="B709" t="str">
            <v>5.4.1.02.01.</v>
          </cell>
          <cell r="C709" t="str">
            <v>TRANSFERENCIAS CORRIENTES AL GOBIERNO CENTRAL</v>
          </cell>
          <cell r="D709">
            <v>0</v>
          </cell>
          <cell r="E709">
            <v>2707934.2800000012</v>
          </cell>
          <cell r="F709">
            <v>0</v>
          </cell>
          <cell r="G709">
            <v>2707934.28</v>
          </cell>
        </row>
        <row r="710">
          <cell r="B710" t="str">
            <v>5.4.1.02.01.06.</v>
          </cell>
          <cell r="C710" t="str">
            <v>TRANSFERENCIAS CORRIENTES AL GOBIERNO CENTRAL</v>
          </cell>
          <cell r="D710">
            <v>0</v>
          </cell>
          <cell r="E710">
            <v>2707934.28</v>
          </cell>
          <cell r="F710">
            <v>0</v>
          </cell>
          <cell r="G710">
            <v>2707934.28</v>
          </cell>
        </row>
        <row r="711">
          <cell r="B711" t="str">
            <v>5.4.1.02.01.06.0.</v>
          </cell>
          <cell r="C711" t="str">
            <v>TRANSFERENCIAS CORRIENTES AL GOBIERNO CENTRAL</v>
          </cell>
          <cell r="D711">
            <v>0</v>
          </cell>
          <cell r="E711">
            <v>2707934.28</v>
          </cell>
          <cell r="F711">
            <v>0</v>
          </cell>
          <cell r="G711">
            <v>2707934.28</v>
          </cell>
        </row>
        <row r="712">
          <cell r="B712" t="str">
            <v>5.4.1.02.01.06.0.11206</v>
          </cell>
          <cell r="C712" t="str">
            <v>MINISTERIO DE HACIENDA</v>
          </cell>
          <cell r="D712">
            <v>0</v>
          </cell>
          <cell r="E712">
            <v>2707934.28</v>
          </cell>
          <cell r="F712">
            <v>0</v>
          </cell>
          <cell r="G712">
            <v>2707934.28</v>
          </cell>
        </row>
        <row r="713">
          <cell r="B713" t="str">
            <v>5.4.1.02.02.</v>
          </cell>
          <cell r="C713" t="str">
            <v>TRANSFERENCIAS CORRIENTES A ÓRGANOS DESCONCENTRADOS</v>
          </cell>
          <cell r="D713">
            <v>0</v>
          </cell>
          <cell r="E713">
            <v>78457.14</v>
          </cell>
          <cell r="F713">
            <v>0</v>
          </cell>
          <cell r="G713">
            <v>78457.14</v>
          </cell>
        </row>
        <row r="714">
          <cell r="B714" t="str">
            <v>5.4.1.02.02.06.</v>
          </cell>
          <cell r="C714" t="str">
            <v>TRANSFERENCIAS CORRIENTES A ÓRGANOS DESCONCENTRADOS</v>
          </cell>
          <cell r="D714">
            <v>0</v>
          </cell>
          <cell r="E714">
            <v>78457.14</v>
          </cell>
          <cell r="F714">
            <v>0</v>
          </cell>
          <cell r="G714">
            <v>78457.14</v>
          </cell>
        </row>
        <row r="715">
          <cell r="B715" t="str">
            <v>5.4.1.02.02.06.0.</v>
          </cell>
          <cell r="C715" t="str">
            <v>TRANSFERENCIAS CORRIENTES A ÓRGANOS DESCONCENTRADOS</v>
          </cell>
          <cell r="D715">
            <v>0</v>
          </cell>
          <cell r="E715">
            <v>78457.14</v>
          </cell>
          <cell r="F715">
            <v>0</v>
          </cell>
          <cell r="G715">
            <v>78457.14</v>
          </cell>
        </row>
        <row r="716">
          <cell r="B716" t="str">
            <v>5.4.1.02.02.06.0.12554</v>
          </cell>
          <cell r="C716" t="str">
            <v>TRANSFERENCIAS CORRIENTES A ÓRGANOS DESCONCENTRADOS - COMISION NACIONAL DE PREVENCIÓN DE RIESGOS Y ATENCIÓN DE EMERGENCIAS (CNE)</v>
          </cell>
          <cell r="D716">
            <v>0</v>
          </cell>
          <cell r="E716">
            <v>78457.14</v>
          </cell>
          <cell r="F716">
            <v>0</v>
          </cell>
          <cell r="G716">
            <v>78457.14</v>
          </cell>
        </row>
        <row r="717">
          <cell r="B717" t="str">
            <v>5.4.1.02.03.</v>
          </cell>
          <cell r="C717" t="str">
            <v>TRANSFERENCIAS CORRIENTES A INSTITUCIONES DESCENTRALIZADAS NO EMPRESARIALES</v>
          </cell>
          <cell r="D717">
            <v>0</v>
          </cell>
          <cell r="E717">
            <v>245120164</v>
          </cell>
          <cell r="F717">
            <v>0</v>
          </cell>
          <cell r="G717">
            <v>245120164</v>
          </cell>
        </row>
        <row r="718">
          <cell r="B718" t="str">
            <v>5.4.1.02.03.06.</v>
          </cell>
          <cell r="C718" t="str">
            <v>TRANSFERENCIAS CORRIENTES A INSTITUCIONES DESCENTRALIZADAS NO EMPRESARIALES</v>
          </cell>
          <cell r="D718">
            <v>0</v>
          </cell>
          <cell r="E718">
            <v>245120164</v>
          </cell>
          <cell r="F718">
            <v>0</v>
          </cell>
          <cell r="G718">
            <v>245120164</v>
          </cell>
        </row>
        <row r="719">
          <cell r="B719" t="str">
            <v>5.4.1.02.03.06.0.</v>
          </cell>
          <cell r="C719" t="str">
            <v>TRANSFERENCIAS CORRIENTES A INSTITUCIONES DESCENTRALIZADAS NO EMPRESARIALES</v>
          </cell>
          <cell r="D719">
            <v>0</v>
          </cell>
          <cell r="E719">
            <v>245120164</v>
          </cell>
          <cell r="F719">
            <v>0</v>
          </cell>
          <cell r="G719">
            <v>245120164</v>
          </cell>
        </row>
        <row r="720">
          <cell r="B720" t="str">
            <v>5.4.1.02.03.06.0.14231</v>
          </cell>
          <cell r="C720" t="str">
            <v>INSTITUTO TECNOLOGICO DE COSTA RICA (ITCR)</v>
          </cell>
          <cell r="D720">
            <v>0</v>
          </cell>
          <cell r="E720">
            <v>106225227</v>
          </cell>
          <cell r="F720">
            <v>0</v>
          </cell>
          <cell r="G720">
            <v>106225227</v>
          </cell>
        </row>
        <row r="721">
          <cell r="B721" t="str">
            <v>5.4.1.02.03.06.0.14340</v>
          </cell>
          <cell r="C721" t="str">
            <v>UNIVERSIDAD DE COSTA RICA (UCR)</v>
          </cell>
          <cell r="D721">
            <v>0</v>
          </cell>
          <cell r="E721">
            <v>98409243</v>
          </cell>
          <cell r="F721">
            <v>0</v>
          </cell>
          <cell r="G721">
            <v>98409243</v>
          </cell>
        </row>
        <row r="722">
          <cell r="B722" t="str">
            <v>5.4.1.02.03.06.0.14342</v>
          </cell>
          <cell r="C722" t="str">
            <v>UNIVERSIDAD NACIONAL (UNA)</v>
          </cell>
          <cell r="D722">
            <v>0</v>
          </cell>
          <cell r="E722">
            <v>40485694</v>
          </cell>
          <cell r="F722">
            <v>0</v>
          </cell>
          <cell r="G722">
            <v>40485694</v>
          </cell>
        </row>
        <row r="723">
          <cell r="B723" t="str">
            <v>5.4.1.02.06.</v>
          </cell>
          <cell r="C723" t="str">
            <v>TRANSFERENCIAS CORRIENTES A INSTITUCIONES PÚBLICAS FINANCIERAS</v>
          </cell>
          <cell r="D723">
            <v>0</v>
          </cell>
          <cell r="E723">
            <v>86318685.640000001</v>
          </cell>
          <cell r="F723">
            <v>0</v>
          </cell>
          <cell r="G723">
            <v>86318685.640000001</v>
          </cell>
        </row>
        <row r="724">
          <cell r="B724" t="str">
            <v>5.4.1.02.06.99.</v>
          </cell>
          <cell r="C724" t="str">
            <v>OTRAS TRANSFERENCIAS CORRIENTES A INSTITUCIONES PÚBLICAS FINANCIERAS</v>
          </cell>
          <cell r="D724">
            <v>0</v>
          </cell>
          <cell r="E724">
            <v>86318685.640000001</v>
          </cell>
          <cell r="F724">
            <v>0</v>
          </cell>
          <cell r="G724">
            <v>86318685.640000001</v>
          </cell>
        </row>
        <row r="725">
          <cell r="B725" t="str">
            <v>5.4.1.02.06.99.0.</v>
          </cell>
          <cell r="C725" t="str">
            <v>OTRAS TRANSFERENCIAS CORRIENTES A INSTITUCIONES PÚBLICAS FINANCIERAS</v>
          </cell>
          <cell r="D725">
            <v>0</v>
          </cell>
          <cell r="E725">
            <v>86318685.640000001</v>
          </cell>
          <cell r="F725">
            <v>0</v>
          </cell>
          <cell r="G725">
            <v>86318685.640000001</v>
          </cell>
        </row>
        <row r="726">
          <cell r="B726" t="str">
            <v>5.4.1.02.06.99.0.21101</v>
          </cell>
          <cell r="C726" t="str">
            <v>FID CONICIT 25-02/BCAC</v>
          </cell>
          <cell r="D726">
            <v>0</v>
          </cell>
          <cell r="E726">
            <v>86318685.640000001</v>
          </cell>
          <cell r="F726">
            <v>0</v>
          </cell>
          <cell r="G726">
            <v>86318685.640000001</v>
          </cell>
        </row>
        <row r="727">
          <cell r="B727" t="str">
            <v>5.4.1.03.</v>
          </cell>
          <cell r="C727" t="str">
            <v>TRANSFERENCIAS CORRIENTES AL SECTOR EXTERNO</v>
          </cell>
          <cell r="D727">
            <v>0</v>
          </cell>
          <cell r="E727">
            <v>11600000</v>
          </cell>
          <cell r="F727">
            <v>0</v>
          </cell>
          <cell r="G727">
            <v>11600000</v>
          </cell>
        </row>
        <row r="728">
          <cell r="B728" t="str">
            <v>5.4.1.03.02.</v>
          </cell>
          <cell r="C728" t="str">
            <v>TRANSFERENCIAS CORRIENTES A ORGANISMOS INTERNACIONALES</v>
          </cell>
          <cell r="D728">
            <v>0</v>
          </cell>
          <cell r="E728">
            <v>11600000</v>
          </cell>
          <cell r="F728">
            <v>0</v>
          </cell>
          <cell r="G728">
            <v>11600000</v>
          </cell>
        </row>
        <row r="729">
          <cell r="B729" t="str">
            <v>5.4.1.03.02.06.</v>
          </cell>
          <cell r="C729" t="str">
            <v>TRANSFERENCIAS CORRIENTES A ORGANISMOS INTERNACIONALES</v>
          </cell>
          <cell r="D729">
            <v>0</v>
          </cell>
          <cell r="E729">
            <v>11600000</v>
          </cell>
          <cell r="F729">
            <v>0</v>
          </cell>
          <cell r="G729">
            <v>11600000</v>
          </cell>
        </row>
        <row r="730">
          <cell r="B730" t="str">
            <v>5.4.1.03.02.06.0.</v>
          </cell>
          <cell r="C730" t="str">
            <v>TRANSFERENCIAS CORRIENTES A ORGANISMOS INTERNACIONALES</v>
          </cell>
          <cell r="D730">
            <v>0</v>
          </cell>
          <cell r="E730">
            <v>11600000</v>
          </cell>
          <cell r="F730">
            <v>0</v>
          </cell>
          <cell r="G730">
            <v>11600000</v>
          </cell>
        </row>
        <row r="731">
          <cell r="B731" t="str">
            <v>5.4.1.03.02.06.0.11206</v>
          </cell>
          <cell r="C731" t="str">
            <v>MINISTERIO DE HACIENDA (MHD)</v>
          </cell>
          <cell r="D731">
            <v>0</v>
          </cell>
          <cell r="E731">
            <v>11600000</v>
          </cell>
          <cell r="F731">
            <v>0</v>
          </cell>
          <cell r="G731">
            <v>11600000</v>
          </cell>
        </row>
        <row r="732">
          <cell r="B732" t="str">
            <v>5.9.</v>
          </cell>
          <cell r="C732" t="str">
            <v>OTROS GASTOS</v>
          </cell>
          <cell r="D732">
            <v>0</v>
          </cell>
          <cell r="E732">
            <v>48811114.740000002</v>
          </cell>
          <cell r="F732">
            <v>6.41</v>
          </cell>
          <cell r="G732">
            <v>48811108.329999998</v>
          </cell>
        </row>
        <row r="733">
          <cell r="B733" t="str">
            <v>5.9.1.</v>
          </cell>
          <cell r="C733" t="str">
            <v>RESULTADOS NEGATIVOS POR TENENCIA Y POR EXPOSICION A LA</v>
          </cell>
          <cell r="D733">
            <v>0</v>
          </cell>
          <cell r="E733">
            <v>6209829.3399999999</v>
          </cell>
          <cell r="F733">
            <v>0</v>
          </cell>
          <cell r="G733">
            <v>6209829.3399999999</v>
          </cell>
        </row>
        <row r="734">
          <cell r="B734" t="str">
            <v>5.9.1.01.</v>
          </cell>
          <cell r="C734" t="str">
            <v>DIFERENCIAS DE CAMBIO NEGATIVAS POR ACTIVOS</v>
          </cell>
          <cell r="D734">
            <v>0</v>
          </cell>
          <cell r="E734">
            <v>6209829.3399999999</v>
          </cell>
          <cell r="F734">
            <v>0</v>
          </cell>
          <cell r="G734">
            <v>6209829.3399999999</v>
          </cell>
        </row>
        <row r="735">
          <cell r="B735" t="str">
            <v>5.9.1.01.01.</v>
          </cell>
          <cell r="C735" t="str">
            <v>DIFERENCIAS DE CAMBIO NEGATIVAS POR EFECTIVO</v>
          </cell>
          <cell r="D735">
            <v>0</v>
          </cell>
          <cell r="E735">
            <v>6209829.3399999999</v>
          </cell>
          <cell r="F735">
            <v>0</v>
          </cell>
          <cell r="G735">
            <v>6209829.3399999999</v>
          </cell>
        </row>
        <row r="736">
          <cell r="B736" t="str">
            <v>5.9.1.01.01.01.</v>
          </cell>
          <cell r="C736" t="str">
            <v>DIFERENCIAS DE CAMBIO NEGATIVAS POR EFECTIVO EN CAJA</v>
          </cell>
          <cell r="D736">
            <v>0</v>
          </cell>
          <cell r="E736">
            <v>6209829.3399999999</v>
          </cell>
          <cell r="F736">
            <v>0</v>
          </cell>
          <cell r="G736">
            <v>6209829.3399999999</v>
          </cell>
        </row>
        <row r="737">
          <cell r="B737" t="str">
            <v>5.9.1.01.01.01.2.</v>
          </cell>
          <cell r="C737" t="str">
            <v>DIFERENCIAS DE CAMBIO NEGATIVAS POR EFECTIVO EN CAJA EN EL PAIS</v>
          </cell>
          <cell r="D737">
            <v>0</v>
          </cell>
          <cell r="E737">
            <v>6209829.3399999999</v>
          </cell>
          <cell r="F737">
            <v>0</v>
          </cell>
          <cell r="G737">
            <v>6209829.3399999999</v>
          </cell>
        </row>
        <row r="738">
          <cell r="B738" t="str">
            <v>5.9.1.01.01.01.2.99999</v>
          </cell>
          <cell r="C738" t="str">
            <v>DIFERENCIAS DE CAMBIO NEGATIVAS POR EFECTIVO EN CAJA EN EL PAIS</v>
          </cell>
          <cell r="D738">
            <v>0</v>
          </cell>
          <cell r="E738">
            <v>6209829.3399999999</v>
          </cell>
          <cell r="F738">
            <v>0</v>
          </cell>
          <cell r="G738">
            <v>6209829.3399999999</v>
          </cell>
        </row>
        <row r="739">
          <cell r="B739" t="str">
            <v>5.9.2.</v>
          </cell>
          <cell r="C739" t="str">
            <v>RESULTADOS NEGATIVOS DE INVERSIONES PATRIMONIALES Y PARTICIPACIÓN DE LOS INTERESES MINORITARIOS</v>
          </cell>
          <cell r="D739">
            <v>0</v>
          </cell>
          <cell r="E739">
            <v>42599844.119999997</v>
          </cell>
          <cell r="F739">
            <v>0</v>
          </cell>
          <cell r="G739">
            <v>42599844.119999997</v>
          </cell>
        </row>
        <row r="740">
          <cell r="B740" t="str">
            <v>5.9.2.01.</v>
          </cell>
          <cell r="C740" t="str">
            <v>RESULTADOS NEGATIVOS DE INVERSIONES PATRIMONIALES</v>
          </cell>
          <cell r="D740">
            <v>0</v>
          </cell>
          <cell r="E740">
            <v>42599844.119999997</v>
          </cell>
          <cell r="F740">
            <v>0</v>
          </cell>
          <cell r="G740">
            <v>42599844.119999997</v>
          </cell>
        </row>
        <row r="741">
          <cell r="B741" t="str">
            <v>5.9.2.01.04.</v>
          </cell>
          <cell r="C741" t="str">
            <v>RESULTADOS NEGATIVOS DE INVERSIONES PATRIMONIALES EN FIDEICOMISOS</v>
          </cell>
          <cell r="D741">
            <v>0</v>
          </cell>
          <cell r="E741">
            <v>42599844.119999997</v>
          </cell>
          <cell r="F741">
            <v>0</v>
          </cell>
          <cell r="G741">
            <v>42599844.119999997</v>
          </cell>
        </row>
        <row r="742">
          <cell r="B742" t="str">
            <v>5.9.2.01.04.03.</v>
          </cell>
          <cell r="C742" t="str">
            <v>RESULTADOS NEGATIVOS DE INVERSIONES PATRIMONIALES EN FIDEICOMISOS PARA EDUCACION</v>
          </cell>
          <cell r="D742">
            <v>0</v>
          </cell>
          <cell r="E742">
            <v>42599844.119999997</v>
          </cell>
          <cell r="F742">
            <v>0</v>
          </cell>
          <cell r="G742">
            <v>42599844.119999997</v>
          </cell>
        </row>
        <row r="743">
          <cell r="B743" t="str">
            <v>5.9.2.01.04.03.0.</v>
          </cell>
          <cell r="C743" t="str">
            <v>RESULTADOS NEGATIVOS DE INVERSIONES PATRIMONIALES EN FIDEICOMISOS PARA EDUCACION</v>
          </cell>
          <cell r="D743">
            <v>0</v>
          </cell>
          <cell r="E743">
            <v>42599844.119999997</v>
          </cell>
          <cell r="F743">
            <v>0</v>
          </cell>
          <cell r="G743">
            <v>42599844.119999997</v>
          </cell>
        </row>
        <row r="744">
          <cell r="B744" t="str">
            <v>5.9.2.01.04.03.0.21101</v>
          </cell>
          <cell r="C744" t="str">
            <v>BANCO DE COSTA RICA (BCR)</v>
          </cell>
          <cell r="D744">
            <v>0</v>
          </cell>
          <cell r="E744">
            <v>42599844.119999997</v>
          </cell>
          <cell r="F744">
            <v>0</v>
          </cell>
          <cell r="G744">
            <v>42599844.119999997</v>
          </cell>
        </row>
        <row r="745">
          <cell r="B745" t="str">
            <v>5.9.9.</v>
          </cell>
          <cell r="C745" t="str">
            <v>OTROS GASTOS FINANCIEROS</v>
          </cell>
          <cell r="D745">
            <v>0</v>
          </cell>
          <cell r="E745">
            <v>1441.28</v>
          </cell>
          <cell r="F745">
            <v>6.41</v>
          </cell>
          <cell r="G745">
            <v>1434.87</v>
          </cell>
        </row>
        <row r="746">
          <cell r="B746" t="str">
            <v>5.9.9.99.</v>
          </cell>
          <cell r="C746" t="str">
            <v>GASTOS CONFINDENCIALES, DESCUENTOS, MULTAS Y SANCIONES</v>
          </cell>
          <cell r="D746">
            <v>0</v>
          </cell>
          <cell r="E746">
            <v>1441.28</v>
          </cell>
          <cell r="F746">
            <v>6.41</v>
          </cell>
          <cell r="G746">
            <v>1434.87</v>
          </cell>
        </row>
        <row r="747">
          <cell r="B747" t="str">
            <v>5.9.9.99.99.</v>
          </cell>
          <cell r="C747" t="str">
            <v>OTROS RESULTADOS NEGATIVOS</v>
          </cell>
          <cell r="D747">
            <v>0</v>
          </cell>
          <cell r="E747">
            <v>1441.28</v>
          </cell>
          <cell r="F747">
            <v>6.41</v>
          </cell>
          <cell r="G747">
            <v>1434.87</v>
          </cell>
        </row>
        <row r="748">
          <cell r="B748" t="str">
            <v>5.9.9.99.99.00.</v>
          </cell>
          <cell r="C748" t="str">
            <v>OTROS RESULTADOS NEGATIVOS</v>
          </cell>
          <cell r="D748">
            <v>0</v>
          </cell>
          <cell r="E748">
            <v>1441.28</v>
          </cell>
          <cell r="F748">
            <v>6.41</v>
          </cell>
          <cell r="G748">
            <v>1434.87</v>
          </cell>
        </row>
        <row r="749">
          <cell r="B749" t="str">
            <v>5.9.9.99.99.00.0.</v>
          </cell>
          <cell r="C749" t="str">
            <v>OTROS RESULTADOS NEGATIVOS</v>
          </cell>
          <cell r="D749">
            <v>0</v>
          </cell>
          <cell r="E749">
            <v>1441.28</v>
          </cell>
          <cell r="F749">
            <v>6.41</v>
          </cell>
          <cell r="G749">
            <v>1434.87</v>
          </cell>
        </row>
        <row r="750">
          <cell r="B750" t="str">
            <v>5.9.9.99.99.00.0.99999</v>
          </cell>
          <cell r="C750" t="str">
            <v>OTROS RESULTADOS NEGATIVOS</v>
          </cell>
          <cell r="D750">
            <v>0</v>
          </cell>
          <cell r="E750">
            <v>1441.28</v>
          </cell>
          <cell r="F750">
            <v>6.41</v>
          </cell>
          <cell r="G750">
            <v>1434.87</v>
          </cell>
        </row>
        <row r="751">
          <cell r="B751" t="str">
            <v>GRAN TOTAL</v>
          </cell>
          <cell r="D751">
            <v>0</v>
          </cell>
          <cell r="E751">
            <v>7560955950.5299997</v>
          </cell>
          <cell r="F751">
            <v>7560955950.5299997</v>
          </cell>
          <cell r="G751">
            <v>0</v>
          </cell>
        </row>
        <row r="757">
          <cell r="C757" t="str">
            <v>Elaborado por:</v>
          </cell>
        </row>
        <row r="762">
          <cell r="C762" t="str">
            <v>Revisado por:</v>
          </cell>
        </row>
        <row r="767">
          <cell r="C767" t="str">
            <v>Aprobado por: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abSelected="1" view="pageBreakPreview" zoomScaleNormal="100" zoomScaleSheetLayoutView="100" workbookViewId="0">
      <selection activeCell="F3" sqref="F3"/>
    </sheetView>
  </sheetViews>
  <sheetFormatPr baseColWidth="10" defaultColWidth="11.42578125" defaultRowHeight="12.75" x14ac:dyDescent="0.25"/>
  <cols>
    <col min="1" max="1" width="15.5703125" style="38" customWidth="1"/>
    <col min="2" max="2" width="63.5703125" style="41" customWidth="1"/>
    <col min="3" max="3" width="6" style="50" customWidth="1"/>
    <col min="4" max="4" width="20" style="38" bestFit="1" customWidth="1"/>
    <col min="5" max="5" width="21" style="38" bestFit="1" customWidth="1"/>
    <col min="6" max="6" width="22.85546875" style="38" customWidth="1"/>
    <col min="7" max="255" width="11.42578125" style="38"/>
    <col min="256" max="256" width="72.140625" style="38" customWidth="1"/>
    <col min="257" max="257" width="6" style="38" customWidth="1"/>
    <col min="258" max="259" width="11.42578125" style="38"/>
    <col min="260" max="260" width="14.28515625" style="38" customWidth="1"/>
    <col min="261" max="511" width="11.42578125" style="38"/>
    <col min="512" max="512" width="72.140625" style="38" customWidth="1"/>
    <col min="513" max="513" width="6" style="38" customWidth="1"/>
    <col min="514" max="515" width="11.42578125" style="38"/>
    <col min="516" max="516" width="14.28515625" style="38" customWidth="1"/>
    <col min="517" max="767" width="11.42578125" style="38"/>
    <col min="768" max="768" width="72.140625" style="38" customWidth="1"/>
    <col min="769" max="769" width="6" style="38" customWidth="1"/>
    <col min="770" max="771" width="11.42578125" style="38"/>
    <col min="772" max="772" width="14.28515625" style="38" customWidth="1"/>
    <col min="773" max="1023" width="11.42578125" style="38"/>
    <col min="1024" max="1024" width="72.140625" style="38" customWidth="1"/>
    <col min="1025" max="1025" width="6" style="38" customWidth="1"/>
    <col min="1026" max="1027" width="11.42578125" style="38"/>
    <col min="1028" max="1028" width="14.28515625" style="38" customWidth="1"/>
    <col min="1029" max="1279" width="11.42578125" style="38"/>
    <col min="1280" max="1280" width="72.140625" style="38" customWidth="1"/>
    <col min="1281" max="1281" width="6" style="38" customWidth="1"/>
    <col min="1282" max="1283" width="11.42578125" style="38"/>
    <col min="1284" max="1284" width="14.28515625" style="38" customWidth="1"/>
    <col min="1285" max="1535" width="11.42578125" style="38"/>
    <col min="1536" max="1536" width="72.140625" style="38" customWidth="1"/>
    <col min="1537" max="1537" width="6" style="38" customWidth="1"/>
    <col min="1538" max="1539" width="11.42578125" style="38"/>
    <col min="1540" max="1540" width="14.28515625" style="38" customWidth="1"/>
    <col min="1541" max="1791" width="11.42578125" style="38"/>
    <col min="1792" max="1792" width="72.140625" style="38" customWidth="1"/>
    <col min="1793" max="1793" width="6" style="38" customWidth="1"/>
    <col min="1794" max="1795" width="11.42578125" style="38"/>
    <col min="1796" max="1796" width="14.28515625" style="38" customWidth="1"/>
    <col min="1797" max="2047" width="11.42578125" style="38"/>
    <col min="2048" max="2048" width="72.140625" style="38" customWidth="1"/>
    <col min="2049" max="2049" width="6" style="38" customWidth="1"/>
    <col min="2050" max="2051" width="11.42578125" style="38"/>
    <col min="2052" max="2052" width="14.28515625" style="38" customWidth="1"/>
    <col min="2053" max="2303" width="11.42578125" style="38"/>
    <col min="2304" max="2304" width="72.140625" style="38" customWidth="1"/>
    <col min="2305" max="2305" width="6" style="38" customWidth="1"/>
    <col min="2306" max="2307" width="11.42578125" style="38"/>
    <col min="2308" max="2308" width="14.28515625" style="38" customWidth="1"/>
    <col min="2309" max="2559" width="11.42578125" style="38"/>
    <col min="2560" max="2560" width="72.140625" style="38" customWidth="1"/>
    <col min="2561" max="2561" width="6" style="38" customWidth="1"/>
    <col min="2562" max="2563" width="11.42578125" style="38"/>
    <col min="2564" max="2564" width="14.28515625" style="38" customWidth="1"/>
    <col min="2565" max="2815" width="11.42578125" style="38"/>
    <col min="2816" max="2816" width="72.140625" style="38" customWidth="1"/>
    <col min="2817" max="2817" width="6" style="38" customWidth="1"/>
    <col min="2818" max="2819" width="11.42578125" style="38"/>
    <col min="2820" max="2820" width="14.28515625" style="38" customWidth="1"/>
    <col min="2821" max="3071" width="11.42578125" style="38"/>
    <col min="3072" max="3072" width="72.140625" style="38" customWidth="1"/>
    <col min="3073" max="3073" width="6" style="38" customWidth="1"/>
    <col min="3074" max="3075" width="11.42578125" style="38"/>
    <col min="3076" max="3076" width="14.28515625" style="38" customWidth="1"/>
    <col min="3077" max="3327" width="11.42578125" style="38"/>
    <col min="3328" max="3328" width="72.140625" style="38" customWidth="1"/>
    <col min="3329" max="3329" width="6" style="38" customWidth="1"/>
    <col min="3330" max="3331" width="11.42578125" style="38"/>
    <col min="3332" max="3332" width="14.28515625" style="38" customWidth="1"/>
    <col min="3333" max="3583" width="11.42578125" style="38"/>
    <col min="3584" max="3584" width="72.140625" style="38" customWidth="1"/>
    <col min="3585" max="3585" width="6" style="38" customWidth="1"/>
    <col min="3586" max="3587" width="11.42578125" style="38"/>
    <col min="3588" max="3588" width="14.28515625" style="38" customWidth="1"/>
    <col min="3589" max="3839" width="11.42578125" style="38"/>
    <col min="3840" max="3840" width="72.140625" style="38" customWidth="1"/>
    <col min="3841" max="3841" width="6" style="38" customWidth="1"/>
    <col min="3842" max="3843" width="11.42578125" style="38"/>
    <col min="3844" max="3844" width="14.28515625" style="38" customWidth="1"/>
    <col min="3845" max="4095" width="11.42578125" style="38"/>
    <col min="4096" max="4096" width="72.140625" style="38" customWidth="1"/>
    <col min="4097" max="4097" width="6" style="38" customWidth="1"/>
    <col min="4098" max="4099" width="11.42578125" style="38"/>
    <col min="4100" max="4100" width="14.28515625" style="38" customWidth="1"/>
    <col min="4101" max="4351" width="11.42578125" style="38"/>
    <col min="4352" max="4352" width="72.140625" style="38" customWidth="1"/>
    <col min="4353" max="4353" width="6" style="38" customWidth="1"/>
    <col min="4354" max="4355" width="11.42578125" style="38"/>
    <col min="4356" max="4356" width="14.28515625" style="38" customWidth="1"/>
    <col min="4357" max="4607" width="11.42578125" style="38"/>
    <col min="4608" max="4608" width="72.140625" style="38" customWidth="1"/>
    <col min="4609" max="4609" width="6" style="38" customWidth="1"/>
    <col min="4610" max="4611" width="11.42578125" style="38"/>
    <col min="4612" max="4612" width="14.28515625" style="38" customWidth="1"/>
    <col min="4613" max="4863" width="11.42578125" style="38"/>
    <col min="4864" max="4864" width="72.140625" style="38" customWidth="1"/>
    <col min="4865" max="4865" width="6" style="38" customWidth="1"/>
    <col min="4866" max="4867" width="11.42578125" style="38"/>
    <col min="4868" max="4868" width="14.28515625" style="38" customWidth="1"/>
    <col min="4869" max="5119" width="11.42578125" style="38"/>
    <col min="5120" max="5120" width="72.140625" style="38" customWidth="1"/>
    <col min="5121" max="5121" width="6" style="38" customWidth="1"/>
    <col min="5122" max="5123" width="11.42578125" style="38"/>
    <col min="5124" max="5124" width="14.28515625" style="38" customWidth="1"/>
    <col min="5125" max="5375" width="11.42578125" style="38"/>
    <col min="5376" max="5376" width="72.140625" style="38" customWidth="1"/>
    <col min="5377" max="5377" width="6" style="38" customWidth="1"/>
    <col min="5378" max="5379" width="11.42578125" style="38"/>
    <col min="5380" max="5380" width="14.28515625" style="38" customWidth="1"/>
    <col min="5381" max="5631" width="11.42578125" style="38"/>
    <col min="5632" max="5632" width="72.140625" style="38" customWidth="1"/>
    <col min="5633" max="5633" width="6" style="38" customWidth="1"/>
    <col min="5634" max="5635" width="11.42578125" style="38"/>
    <col min="5636" max="5636" width="14.28515625" style="38" customWidth="1"/>
    <col min="5637" max="5887" width="11.42578125" style="38"/>
    <col min="5888" max="5888" width="72.140625" style="38" customWidth="1"/>
    <col min="5889" max="5889" width="6" style="38" customWidth="1"/>
    <col min="5890" max="5891" width="11.42578125" style="38"/>
    <col min="5892" max="5892" width="14.28515625" style="38" customWidth="1"/>
    <col min="5893" max="6143" width="11.42578125" style="38"/>
    <col min="6144" max="6144" width="72.140625" style="38" customWidth="1"/>
    <col min="6145" max="6145" width="6" style="38" customWidth="1"/>
    <col min="6146" max="6147" width="11.42578125" style="38"/>
    <col min="6148" max="6148" width="14.28515625" style="38" customWidth="1"/>
    <col min="6149" max="6399" width="11.42578125" style="38"/>
    <col min="6400" max="6400" width="72.140625" style="38" customWidth="1"/>
    <col min="6401" max="6401" width="6" style="38" customWidth="1"/>
    <col min="6402" max="6403" width="11.42578125" style="38"/>
    <col min="6404" max="6404" width="14.28515625" style="38" customWidth="1"/>
    <col min="6405" max="6655" width="11.42578125" style="38"/>
    <col min="6656" max="6656" width="72.140625" style="38" customWidth="1"/>
    <col min="6657" max="6657" width="6" style="38" customWidth="1"/>
    <col min="6658" max="6659" width="11.42578125" style="38"/>
    <col min="6660" max="6660" width="14.28515625" style="38" customWidth="1"/>
    <col min="6661" max="6911" width="11.42578125" style="38"/>
    <col min="6912" max="6912" width="72.140625" style="38" customWidth="1"/>
    <col min="6913" max="6913" width="6" style="38" customWidth="1"/>
    <col min="6914" max="6915" width="11.42578125" style="38"/>
    <col min="6916" max="6916" width="14.28515625" style="38" customWidth="1"/>
    <col min="6917" max="7167" width="11.42578125" style="38"/>
    <col min="7168" max="7168" width="72.140625" style="38" customWidth="1"/>
    <col min="7169" max="7169" width="6" style="38" customWidth="1"/>
    <col min="7170" max="7171" width="11.42578125" style="38"/>
    <col min="7172" max="7172" width="14.28515625" style="38" customWidth="1"/>
    <col min="7173" max="7423" width="11.42578125" style="38"/>
    <col min="7424" max="7424" width="72.140625" style="38" customWidth="1"/>
    <col min="7425" max="7425" width="6" style="38" customWidth="1"/>
    <col min="7426" max="7427" width="11.42578125" style="38"/>
    <col min="7428" max="7428" width="14.28515625" style="38" customWidth="1"/>
    <col min="7429" max="7679" width="11.42578125" style="38"/>
    <col min="7680" max="7680" width="72.140625" style="38" customWidth="1"/>
    <col min="7681" max="7681" width="6" style="38" customWidth="1"/>
    <col min="7682" max="7683" width="11.42578125" style="38"/>
    <col min="7684" max="7684" width="14.28515625" style="38" customWidth="1"/>
    <col min="7685" max="7935" width="11.42578125" style="38"/>
    <col min="7936" max="7936" width="72.140625" style="38" customWidth="1"/>
    <col min="7937" max="7937" width="6" style="38" customWidth="1"/>
    <col min="7938" max="7939" width="11.42578125" style="38"/>
    <col min="7940" max="7940" width="14.28515625" style="38" customWidth="1"/>
    <col min="7941" max="8191" width="11.42578125" style="38"/>
    <col min="8192" max="8192" width="72.140625" style="38" customWidth="1"/>
    <col min="8193" max="8193" width="6" style="38" customWidth="1"/>
    <col min="8194" max="8195" width="11.42578125" style="38"/>
    <col min="8196" max="8196" width="14.28515625" style="38" customWidth="1"/>
    <col min="8197" max="8447" width="11.42578125" style="38"/>
    <col min="8448" max="8448" width="72.140625" style="38" customWidth="1"/>
    <col min="8449" max="8449" width="6" style="38" customWidth="1"/>
    <col min="8450" max="8451" width="11.42578125" style="38"/>
    <col min="8452" max="8452" width="14.28515625" style="38" customWidth="1"/>
    <col min="8453" max="8703" width="11.42578125" style="38"/>
    <col min="8704" max="8704" width="72.140625" style="38" customWidth="1"/>
    <col min="8705" max="8705" width="6" style="38" customWidth="1"/>
    <col min="8706" max="8707" width="11.42578125" style="38"/>
    <col min="8708" max="8708" width="14.28515625" style="38" customWidth="1"/>
    <col min="8709" max="8959" width="11.42578125" style="38"/>
    <col min="8960" max="8960" width="72.140625" style="38" customWidth="1"/>
    <col min="8961" max="8961" width="6" style="38" customWidth="1"/>
    <col min="8962" max="8963" width="11.42578125" style="38"/>
    <col min="8964" max="8964" width="14.28515625" style="38" customWidth="1"/>
    <col min="8965" max="9215" width="11.42578125" style="38"/>
    <col min="9216" max="9216" width="72.140625" style="38" customWidth="1"/>
    <col min="9217" max="9217" width="6" style="38" customWidth="1"/>
    <col min="9218" max="9219" width="11.42578125" style="38"/>
    <col min="9220" max="9220" width="14.28515625" style="38" customWidth="1"/>
    <col min="9221" max="9471" width="11.42578125" style="38"/>
    <col min="9472" max="9472" width="72.140625" style="38" customWidth="1"/>
    <col min="9473" max="9473" width="6" style="38" customWidth="1"/>
    <col min="9474" max="9475" width="11.42578125" style="38"/>
    <col min="9476" max="9476" width="14.28515625" style="38" customWidth="1"/>
    <col min="9477" max="9727" width="11.42578125" style="38"/>
    <col min="9728" max="9728" width="72.140625" style="38" customWidth="1"/>
    <col min="9729" max="9729" width="6" style="38" customWidth="1"/>
    <col min="9730" max="9731" width="11.42578125" style="38"/>
    <col min="9732" max="9732" width="14.28515625" style="38" customWidth="1"/>
    <col min="9733" max="9983" width="11.42578125" style="38"/>
    <col min="9984" max="9984" width="72.140625" style="38" customWidth="1"/>
    <col min="9985" max="9985" width="6" style="38" customWidth="1"/>
    <col min="9986" max="9987" width="11.42578125" style="38"/>
    <col min="9988" max="9988" width="14.28515625" style="38" customWidth="1"/>
    <col min="9989" max="10239" width="11.42578125" style="38"/>
    <col min="10240" max="10240" width="72.140625" style="38" customWidth="1"/>
    <col min="10241" max="10241" width="6" style="38" customWidth="1"/>
    <col min="10242" max="10243" width="11.42578125" style="38"/>
    <col min="10244" max="10244" width="14.28515625" style="38" customWidth="1"/>
    <col min="10245" max="10495" width="11.42578125" style="38"/>
    <col min="10496" max="10496" width="72.140625" style="38" customWidth="1"/>
    <col min="10497" max="10497" width="6" style="38" customWidth="1"/>
    <col min="10498" max="10499" width="11.42578125" style="38"/>
    <col min="10500" max="10500" width="14.28515625" style="38" customWidth="1"/>
    <col min="10501" max="10751" width="11.42578125" style="38"/>
    <col min="10752" max="10752" width="72.140625" style="38" customWidth="1"/>
    <col min="10753" max="10753" width="6" style="38" customWidth="1"/>
    <col min="10754" max="10755" width="11.42578125" style="38"/>
    <col min="10756" max="10756" width="14.28515625" style="38" customWidth="1"/>
    <col min="10757" max="11007" width="11.42578125" style="38"/>
    <col min="11008" max="11008" width="72.140625" style="38" customWidth="1"/>
    <col min="11009" max="11009" width="6" style="38" customWidth="1"/>
    <col min="11010" max="11011" width="11.42578125" style="38"/>
    <col min="11012" max="11012" width="14.28515625" style="38" customWidth="1"/>
    <col min="11013" max="11263" width="11.42578125" style="38"/>
    <col min="11264" max="11264" width="72.140625" style="38" customWidth="1"/>
    <col min="11265" max="11265" width="6" style="38" customWidth="1"/>
    <col min="11266" max="11267" width="11.42578125" style="38"/>
    <col min="11268" max="11268" width="14.28515625" style="38" customWidth="1"/>
    <col min="11269" max="11519" width="11.42578125" style="38"/>
    <col min="11520" max="11520" width="72.140625" style="38" customWidth="1"/>
    <col min="11521" max="11521" width="6" style="38" customWidth="1"/>
    <col min="11522" max="11523" width="11.42578125" style="38"/>
    <col min="11524" max="11524" width="14.28515625" style="38" customWidth="1"/>
    <col min="11525" max="11775" width="11.42578125" style="38"/>
    <col min="11776" max="11776" width="72.140625" style="38" customWidth="1"/>
    <col min="11777" max="11777" width="6" style="38" customWidth="1"/>
    <col min="11778" max="11779" width="11.42578125" style="38"/>
    <col min="11780" max="11780" width="14.28515625" style="38" customWidth="1"/>
    <col min="11781" max="12031" width="11.42578125" style="38"/>
    <col min="12032" max="12032" width="72.140625" style="38" customWidth="1"/>
    <col min="12033" max="12033" width="6" style="38" customWidth="1"/>
    <col min="12034" max="12035" width="11.42578125" style="38"/>
    <col min="12036" max="12036" width="14.28515625" style="38" customWidth="1"/>
    <col min="12037" max="12287" width="11.42578125" style="38"/>
    <col min="12288" max="12288" width="72.140625" style="38" customWidth="1"/>
    <col min="12289" max="12289" width="6" style="38" customWidth="1"/>
    <col min="12290" max="12291" width="11.42578125" style="38"/>
    <col min="12292" max="12292" width="14.28515625" style="38" customWidth="1"/>
    <col min="12293" max="12543" width="11.42578125" style="38"/>
    <col min="12544" max="12544" width="72.140625" style="38" customWidth="1"/>
    <col min="12545" max="12545" width="6" style="38" customWidth="1"/>
    <col min="12546" max="12547" width="11.42578125" style="38"/>
    <col min="12548" max="12548" width="14.28515625" style="38" customWidth="1"/>
    <col min="12549" max="12799" width="11.42578125" style="38"/>
    <col min="12800" max="12800" width="72.140625" style="38" customWidth="1"/>
    <col min="12801" max="12801" width="6" style="38" customWidth="1"/>
    <col min="12802" max="12803" width="11.42578125" style="38"/>
    <col min="12804" max="12804" width="14.28515625" style="38" customWidth="1"/>
    <col min="12805" max="13055" width="11.42578125" style="38"/>
    <col min="13056" max="13056" width="72.140625" style="38" customWidth="1"/>
    <col min="13057" max="13057" width="6" style="38" customWidth="1"/>
    <col min="13058" max="13059" width="11.42578125" style="38"/>
    <col min="13060" max="13060" width="14.28515625" style="38" customWidth="1"/>
    <col min="13061" max="13311" width="11.42578125" style="38"/>
    <col min="13312" max="13312" width="72.140625" style="38" customWidth="1"/>
    <col min="13313" max="13313" width="6" style="38" customWidth="1"/>
    <col min="13314" max="13315" width="11.42578125" style="38"/>
    <col min="13316" max="13316" width="14.28515625" style="38" customWidth="1"/>
    <col min="13317" max="13567" width="11.42578125" style="38"/>
    <col min="13568" max="13568" width="72.140625" style="38" customWidth="1"/>
    <col min="13569" max="13569" width="6" style="38" customWidth="1"/>
    <col min="13570" max="13571" width="11.42578125" style="38"/>
    <col min="13572" max="13572" width="14.28515625" style="38" customWidth="1"/>
    <col min="13573" max="13823" width="11.42578125" style="38"/>
    <col min="13824" max="13824" width="72.140625" style="38" customWidth="1"/>
    <col min="13825" max="13825" width="6" style="38" customWidth="1"/>
    <col min="13826" max="13827" width="11.42578125" style="38"/>
    <col min="13828" max="13828" width="14.28515625" style="38" customWidth="1"/>
    <col min="13829" max="14079" width="11.42578125" style="38"/>
    <col min="14080" max="14080" width="72.140625" style="38" customWidth="1"/>
    <col min="14081" max="14081" width="6" style="38" customWidth="1"/>
    <col min="14082" max="14083" width="11.42578125" style="38"/>
    <col min="14084" max="14084" width="14.28515625" style="38" customWidth="1"/>
    <col min="14085" max="14335" width="11.42578125" style="38"/>
    <col min="14336" max="14336" width="72.140625" style="38" customWidth="1"/>
    <col min="14337" max="14337" width="6" style="38" customWidth="1"/>
    <col min="14338" max="14339" width="11.42578125" style="38"/>
    <col min="14340" max="14340" width="14.28515625" style="38" customWidth="1"/>
    <col min="14341" max="14591" width="11.42578125" style="38"/>
    <col min="14592" max="14592" width="72.140625" style="38" customWidth="1"/>
    <col min="14593" max="14593" width="6" style="38" customWidth="1"/>
    <col min="14594" max="14595" width="11.42578125" style="38"/>
    <col min="14596" max="14596" width="14.28515625" style="38" customWidth="1"/>
    <col min="14597" max="14847" width="11.42578125" style="38"/>
    <col min="14848" max="14848" width="72.140625" style="38" customWidth="1"/>
    <col min="14849" max="14849" width="6" style="38" customWidth="1"/>
    <col min="14850" max="14851" width="11.42578125" style="38"/>
    <col min="14852" max="14852" width="14.28515625" style="38" customWidth="1"/>
    <col min="14853" max="15103" width="11.42578125" style="38"/>
    <col min="15104" max="15104" width="72.140625" style="38" customWidth="1"/>
    <col min="15105" max="15105" width="6" style="38" customWidth="1"/>
    <col min="15106" max="15107" width="11.42578125" style="38"/>
    <col min="15108" max="15108" width="14.28515625" style="38" customWidth="1"/>
    <col min="15109" max="15359" width="11.42578125" style="38"/>
    <col min="15360" max="15360" width="72.140625" style="38" customWidth="1"/>
    <col min="15361" max="15361" width="6" style="38" customWidth="1"/>
    <col min="15362" max="15363" width="11.42578125" style="38"/>
    <col min="15364" max="15364" width="14.28515625" style="38" customWidth="1"/>
    <col min="15365" max="15615" width="11.42578125" style="38"/>
    <col min="15616" max="15616" width="72.140625" style="38" customWidth="1"/>
    <col min="15617" max="15617" width="6" style="38" customWidth="1"/>
    <col min="15618" max="15619" width="11.42578125" style="38"/>
    <col min="15620" max="15620" width="14.28515625" style="38" customWidth="1"/>
    <col min="15621" max="15871" width="11.42578125" style="38"/>
    <col min="15872" max="15872" width="72.140625" style="38" customWidth="1"/>
    <col min="15873" max="15873" width="6" style="38" customWidth="1"/>
    <col min="15874" max="15875" width="11.42578125" style="38"/>
    <col min="15876" max="15876" width="14.28515625" style="38" customWidth="1"/>
    <col min="15877" max="16127" width="11.42578125" style="38"/>
    <col min="16128" max="16128" width="72.140625" style="38" customWidth="1"/>
    <col min="16129" max="16129" width="6" style="38" customWidth="1"/>
    <col min="16130" max="16131" width="11.42578125" style="38"/>
    <col min="16132" max="16132" width="14.28515625" style="38" customWidth="1"/>
    <col min="16133" max="16384" width="11.42578125" style="38"/>
  </cols>
  <sheetData>
    <row r="1" spans="1:6" ht="18" customHeight="1" x14ac:dyDescent="0.25">
      <c r="A1" s="162" t="str">
        <f ca="1">Data!N1</f>
        <v xml:space="preserve">Consejo Nacional de Investigaciones Científicas y Tecnológicas (CONICIT) </v>
      </c>
      <c r="B1" s="162"/>
      <c r="C1" s="162"/>
      <c r="D1" s="162"/>
      <c r="E1" s="162"/>
    </row>
    <row r="2" spans="1:6" ht="18" customHeight="1" x14ac:dyDescent="0.25">
      <c r="A2" s="162" t="s">
        <v>0</v>
      </c>
      <c r="B2" s="162"/>
      <c r="C2" s="162"/>
      <c r="D2" s="162"/>
      <c r="E2" s="162"/>
      <c r="F2" s="39"/>
    </row>
    <row r="3" spans="1:6" ht="18" customHeight="1" x14ac:dyDescent="0.25">
      <c r="A3" s="162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2022 al 30 de Setiembre de 2022</v>
      </c>
      <c r="B3" s="162"/>
      <c r="C3" s="162"/>
      <c r="D3" s="162"/>
      <c r="E3" s="162"/>
    </row>
    <row r="4" spans="1:6" ht="18" customHeight="1" x14ac:dyDescent="0.25">
      <c r="A4" s="163" t="s">
        <v>1583</v>
      </c>
      <c r="B4" s="163"/>
      <c r="C4" s="163"/>
      <c r="D4" s="163"/>
      <c r="E4" s="163"/>
    </row>
    <row r="5" spans="1:6" ht="6" customHeight="1" x14ac:dyDescent="0.25">
      <c r="A5" s="92"/>
      <c r="B5" s="93"/>
      <c r="C5" s="94"/>
      <c r="D5" s="95"/>
      <c r="E5" s="95"/>
    </row>
    <row r="6" spans="1:6" ht="24.75" customHeight="1" x14ac:dyDescent="0.25">
      <c r="A6" s="90" t="s">
        <v>1590</v>
      </c>
      <c r="B6" s="90" t="s">
        <v>1677</v>
      </c>
      <c r="C6" s="91" t="s">
        <v>1</v>
      </c>
      <c r="D6" s="90" t="str">
        <f ca="1">"Año "&amp;Data!C2</f>
        <v>Año 2022</v>
      </c>
      <c r="E6" s="90" t="str">
        <f ca="1">"Año "&amp;Data!C2-1</f>
        <v>Año 2021</v>
      </c>
      <c r="F6" s="40"/>
    </row>
    <row r="7" spans="1:6" ht="6" customHeight="1" x14ac:dyDescent="0.25">
      <c r="C7" s="42"/>
      <c r="D7" s="43"/>
      <c r="E7" s="43"/>
    </row>
    <row r="8" spans="1:6" ht="18" customHeight="1" x14ac:dyDescent="0.25">
      <c r="A8" s="51" t="s">
        <v>2</v>
      </c>
      <c r="B8" s="52" t="s">
        <v>3</v>
      </c>
      <c r="C8" s="53"/>
      <c r="D8" s="54"/>
      <c r="E8" s="54"/>
      <c r="F8" s="44"/>
    </row>
    <row r="9" spans="1:6" ht="18" customHeight="1" x14ac:dyDescent="0.25">
      <c r="A9" s="55" t="s">
        <v>4</v>
      </c>
      <c r="B9" s="56" t="s">
        <v>5</v>
      </c>
      <c r="C9" s="57"/>
      <c r="D9" s="58"/>
      <c r="E9" s="58"/>
      <c r="F9" s="44"/>
    </row>
    <row r="10" spans="1:6" ht="18" customHeight="1" x14ac:dyDescent="0.25">
      <c r="A10" s="59" t="s">
        <v>6</v>
      </c>
      <c r="B10" s="60" t="s">
        <v>7</v>
      </c>
      <c r="C10" s="61" t="s">
        <v>8</v>
      </c>
      <c r="D10" s="62">
        <f>SUM(D11:D12)</f>
        <v>782720.84626000002</v>
      </c>
      <c r="E10" s="62">
        <f>SUM(E11:E12)</f>
        <v>979315.14835000003</v>
      </c>
      <c r="F10" s="44"/>
    </row>
    <row r="11" spans="1:6" ht="18" customHeight="1" x14ac:dyDescent="0.25">
      <c r="A11" s="63" t="s">
        <v>9</v>
      </c>
      <c r="B11" s="64" t="s">
        <v>10</v>
      </c>
      <c r="C11" s="65"/>
      <c r="D11" s="161">
        <v>782720.84626000002</v>
      </c>
      <c r="E11" s="161">
        <v>979315.14835000003</v>
      </c>
      <c r="F11" s="44"/>
    </row>
    <row r="12" spans="1:6" ht="18" customHeight="1" x14ac:dyDescent="0.25">
      <c r="A12" s="63" t="s">
        <v>11</v>
      </c>
      <c r="B12" s="64" t="s">
        <v>12</v>
      </c>
      <c r="C12" s="65"/>
      <c r="D12" s="66"/>
      <c r="E12" s="66"/>
      <c r="F12" s="44"/>
    </row>
    <row r="13" spans="1:6" ht="18" customHeight="1" x14ac:dyDescent="0.25">
      <c r="A13" s="59" t="s">
        <v>13</v>
      </c>
      <c r="B13" s="60" t="s">
        <v>14</v>
      </c>
      <c r="C13" s="61" t="s">
        <v>15</v>
      </c>
      <c r="D13" s="62">
        <f>SUM(D14:D18)</f>
        <v>0</v>
      </c>
      <c r="E13" s="62">
        <f>SUM(E14:E18)</f>
        <v>0</v>
      </c>
      <c r="F13" s="44"/>
    </row>
    <row r="14" spans="1:6" ht="18" customHeight="1" x14ac:dyDescent="0.25">
      <c r="A14" s="68" t="s">
        <v>16</v>
      </c>
      <c r="B14" s="64" t="s">
        <v>17</v>
      </c>
      <c r="C14" s="65"/>
      <c r="D14" s="66"/>
      <c r="E14" s="66"/>
      <c r="F14" s="44"/>
    </row>
    <row r="15" spans="1:6" ht="18" customHeight="1" x14ac:dyDescent="0.25">
      <c r="A15" s="68" t="s">
        <v>18</v>
      </c>
      <c r="B15" s="64" t="s">
        <v>19</v>
      </c>
      <c r="C15" s="65"/>
      <c r="D15" s="66"/>
      <c r="E15" s="66"/>
      <c r="F15" s="44"/>
    </row>
    <row r="16" spans="1:6" ht="18" customHeight="1" x14ac:dyDescent="0.25">
      <c r="A16" s="69" t="s">
        <v>20</v>
      </c>
      <c r="B16" s="64" t="s">
        <v>21</v>
      </c>
      <c r="C16" s="65"/>
      <c r="D16" s="66"/>
      <c r="E16" s="66"/>
      <c r="F16" s="44"/>
    </row>
    <row r="17" spans="1:6" ht="18" customHeight="1" x14ac:dyDescent="0.25">
      <c r="A17" s="68" t="s">
        <v>22</v>
      </c>
      <c r="B17" s="64" t="s">
        <v>23</v>
      </c>
      <c r="C17" s="65"/>
      <c r="D17" s="66"/>
      <c r="E17" s="66"/>
      <c r="F17" s="44"/>
    </row>
    <row r="18" spans="1:6" ht="18" customHeight="1" x14ac:dyDescent="0.25">
      <c r="A18" s="68" t="s">
        <v>24</v>
      </c>
      <c r="B18" s="64" t="s">
        <v>25</v>
      </c>
      <c r="C18" s="65"/>
      <c r="D18" s="66"/>
      <c r="E18" s="66"/>
      <c r="F18" s="44"/>
    </row>
    <row r="19" spans="1:6" ht="18" customHeight="1" x14ac:dyDescent="0.25">
      <c r="A19" s="59" t="s">
        <v>26</v>
      </c>
      <c r="B19" s="60" t="s">
        <v>27</v>
      </c>
      <c r="C19" s="61" t="s">
        <v>28</v>
      </c>
      <c r="D19" s="62">
        <f>SUM(D20:D36)</f>
        <v>629705.7316399999</v>
      </c>
      <c r="E19" s="62">
        <f>SUM(E20:E36)</f>
        <v>667508.71760999993</v>
      </c>
      <c r="F19" s="44"/>
    </row>
    <row r="20" spans="1:6" ht="18" customHeight="1" x14ac:dyDescent="0.25">
      <c r="A20" s="68" t="s">
        <v>29</v>
      </c>
      <c r="B20" s="64" t="s">
        <v>30</v>
      </c>
      <c r="C20" s="65"/>
      <c r="D20" s="66"/>
      <c r="E20" s="66"/>
      <c r="F20" s="44"/>
    </row>
    <row r="21" spans="1:6" ht="18" customHeight="1" x14ac:dyDescent="0.25">
      <c r="A21" s="68" t="s">
        <v>31</v>
      </c>
      <c r="B21" s="64" t="s">
        <v>32</v>
      </c>
      <c r="C21" s="65"/>
      <c r="D21" s="66">
        <v>213.18442000000002</v>
      </c>
      <c r="E21" s="66">
        <v>112.008</v>
      </c>
      <c r="F21" s="44"/>
    </row>
    <row r="22" spans="1:6" ht="18" customHeight="1" x14ac:dyDescent="0.25">
      <c r="A22" s="68" t="s">
        <v>33</v>
      </c>
      <c r="B22" s="64" t="s">
        <v>34</v>
      </c>
      <c r="C22" s="65"/>
      <c r="D22" s="66"/>
      <c r="E22" s="66"/>
      <c r="F22" s="44"/>
    </row>
    <row r="23" spans="1:6" ht="18" customHeight="1" x14ac:dyDescent="0.25">
      <c r="A23" s="68" t="s">
        <v>35</v>
      </c>
      <c r="B23" s="64" t="s">
        <v>36</v>
      </c>
      <c r="C23" s="65"/>
      <c r="D23" s="66">
        <v>4.04900000002235E-2</v>
      </c>
      <c r="E23" s="66">
        <v>746.83842000000004</v>
      </c>
      <c r="F23" s="44"/>
    </row>
    <row r="24" spans="1:6" ht="18" customHeight="1" x14ac:dyDescent="0.25">
      <c r="A24" s="68" t="s">
        <v>37</v>
      </c>
      <c r="B24" s="64" t="s">
        <v>38</v>
      </c>
      <c r="C24" s="65"/>
      <c r="D24" s="66"/>
      <c r="E24" s="66"/>
      <c r="F24" s="44"/>
    </row>
    <row r="25" spans="1:6" ht="18" customHeight="1" x14ac:dyDescent="0.25">
      <c r="A25" s="68" t="s">
        <v>39</v>
      </c>
      <c r="B25" s="64" t="s">
        <v>40</v>
      </c>
      <c r="C25" s="65"/>
      <c r="D25" s="66">
        <v>463584.72499000002</v>
      </c>
      <c r="E25" s="66">
        <v>368971.06118999998</v>
      </c>
      <c r="F25" s="44"/>
    </row>
    <row r="26" spans="1:6" ht="18" customHeight="1" x14ac:dyDescent="0.25">
      <c r="A26" s="69" t="s">
        <v>41</v>
      </c>
      <c r="B26" s="64" t="s">
        <v>42</v>
      </c>
      <c r="C26" s="65"/>
      <c r="D26" s="66"/>
      <c r="E26" s="66"/>
      <c r="F26" s="44"/>
    </row>
    <row r="27" spans="1:6" ht="18" customHeight="1" x14ac:dyDescent="0.25">
      <c r="A27" s="70" t="s">
        <v>43</v>
      </c>
      <c r="B27" s="64" t="s">
        <v>44</v>
      </c>
      <c r="C27" s="65"/>
      <c r="D27" s="66">
        <v>109996.04412999999</v>
      </c>
      <c r="E27" s="66">
        <v>232196.31238999998</v>
      </c>
      <c r="F27" s="44"/>
    </row>
    <row r="28" spans="1:6" ht="18" customHeight="1" x14ac:dyDescent="0.25">
      <c r="A28" s="68" t="s">
        <v>45</v>
      </c>
      <c r="B28" s="64" t="s">
        <v>46</v>
      </c>
      <c r="C28" s="65"/>
      <c r="D28" s="66"/>
      <c r="E28" s="66"/>
      <c r="F28" s="44"/>
    </row>
    <row r="29" spans="1:6" ht="18" customHeight="1" x14ac:dyDescent="0.25">
      <c r="A29" s="68" t="s">
        <v>47</v>
      </c>
      <c r="B29" s="64" t="s">
        <v>48</v>
      </c>
      <c r="C29" s="65"/>
      <c r="D29" s="66"/>
      <c r="E29" s="66"/>
      <c r="F29" s="44"/>
    </row>
    <row r="30" spans="1:6" ht="18" customHeight="1" x14ac:dyDescent="0.25">
      <c r="A30" s="68" t="s">
        <v>49</v>
      </c>
      <c r="B30" s="64" t="s">
        <v>50</v>
      </c>
      <c r="C30" s="65"/>
      <c r="D30" s="66"/>
      <c r="E30" s="66"/>
      <c r="F30" s="44"/>
    </row>
    <row r="31" spans="1:6" ht="18" customHeight="1" x14ac:dyDescent="0.25">
      <c r="A31" s="68" t="s">
        <v>51</v>
      </c>
      <c r="B31" s="64" t="s">
        <v>52</v>
      </c>
      <c r="C31" s="65"/>
      <c r="D31" s="66"/>
      <c r="E31" s="66"/>
      <c r="F31" s="44"/>
    </row>
    <row r="32" spans="1:6" ht="18" customHeight="1" x14ac:dyDescent="0.25">
      <c r="A32" s="68" t="s">
        <v>1693</v>
      </c>
      <c r="B32" s="64" t="s">
        <v>1694</v>
      </c>
      <c r="C32" s="65"/>
      <c r="D32" s="66"/>
      <c r="E32" s="66"/>
      <c r="F32" s="44"/>
    </row>
    <row r="33" spans="1:6" ht="18" customHeight="1" x14ac:dyDescent="0.25">
      <c r="A33" s="68" t="s">
        <v>1695</v>
      </c>
      <c r="B33" s="64" t="s">
        <v>1696</v>
      </c>
      <c r="C33" s="65"/>
      <c r="D33" s="66"/>
      <c r="E33" s="66"/>
      <c r="F33" s="44"/>
    </row>
    <row r="34" spans="1:6" ht="18" customHeight="1" x14ac:dyDescent="0.25">
      <c r="A34" s="68" t="s">
        <v>53</v>
      </c>
      <c r="B34" s="64" t="s">
        <v>54</v>
      </c>
      <c r="C34" s="65"/>
      <c r="D34" s="66"/>
      <c r="E34" s="66"/>
      <c r="F34" s="44"/>
    </row>
    <row r="35" spans="1:6" ht="18" customHeight="1" x14ac:dyDescent="0.25">
      <c r="A35" s="68" t="s">
        <v>55</v>
      </c>
      <c r="B35" s="64" t="s">
        <v>56</v>
      </c>
      <c r="C35" s="65"/>
      <c r="D35" s="66">
        <v>0</v>
      </c>
      <c r="E35" s="66">
        <v>9570.76</v>
      </c>
      <c r="F35" s="44"/>
    </row>
    <row r="36" spans="1:6" ht="18" customHeight="1" x14ac:dyDescent="0.25">
      <c r="A36" s="68" t="s">
        <v>57</v>
      </c>
      <c r="B36" s="64" t="s">
        <v>58</v>
      </c>
      <c r="C36" s="65"/>
      <c r="D36" s="66">
        <v>55911.737609999996</v>
      </c>
      <c r="E36" s="66">
        <v>55911.737609999996</v>
      </c>
      <c r="F36" s="44"/>
    </row>
    <row r="37" spans="1:6" ht="18" customHeight="1" x14ac:dyDescent="0.25">
      <c r="A37" s="59" t="s">
        <v>59</v>
      </c>
      <c r="B37" s="60" t="s">
        <v>60</v>
      </c>
      <c r="C37" s="61" t="s">
        <v>61</v>
      </c>
      <c r="D37" s="62">
        <f>SUM(D38:D42)</f>
        <v>3438.0798300000001</v>
      </c>
      <c r="E37" s="62">
        <f>SUM(E38:E42)</f>
        <v>3388.2541900000001</v>
      </c>
      <c r="F37" s="44"/>
    </row>
    <row r="38" spans="1:6" ht="18" customHeight="1" x14ac:dyDescent="0.25">
      <c r="A38" s="68" t="s">
        <v>62</v>
      </c>
      <c r="B38" s="64" t="s">
        <v>63</v>
      </c>
      <c r="C38" s="65"/>
      <c r="D38" s="66">
        <v>3438.0798300000001</v>
      </c>
      <c r="E38" s="66">
        <v>3388.2541900000001</v>
      </c>
      <c r="F38" s="44"/>
    </row>
    <row r="39" spans="1:6" ht="18" customHeight="1" x14ac:dyDescent="0.25">
      <c r="A39" s="68" t="s">
        <v>64</v>
      </c>
      <c r="B39" s="64" t="s">
        <v>65</v>
      </c>
      <c r="C39" s="65"/>
      <c r="D39" s="66"/>
      <c r="E39" s="66"/>
      <c r="F39" s="44"/>
    </row>
    <row r="40" spans="1:6" ht="18" customHeight="1" x14ac:dyDescent="0.25">
      <c r="A40" s="68" t="s">
        <v>66</v>
      </c>
      <c r="B40" s="64" t="s">
        <v>67</v>
      </c>
      <c r="C40" s="65"/>
      <c r="D40" s="66"/>
      <c r="E40" s="66"/>
      <c r="F40" s="44"/>
    </row>
    <row r="41" spans="1:6" ht="18" customHeight="1" x14ac:dyDescent="0.25">
      <c r="A41" s="68" t="s">
        <v>68</v>
      </c>
      <c r="B41" s="64" t="s">
        <v>69</v>
      </c>
      <c r="C41" s="65"/>
      <c r="D41" s="66"/>
      <c r="E41" s="66"/>
      <c r="F41" s="44"/>
    </row>
    <row r="42" spans="1:6" ht="18" customHeight="1" x14ac:dyDescent="0.25">
      <c r="A42" s="68" t="s">
        <v>70</v>
      </c>
      <c r="B42" s="64" t="s">
        <v>71</v>
      </c>
      <c r="C42" s="65"/>
      <c r="D42" s="66"/>
      <c r="E42" s="66"/>
      <c r="F42" s="44"/>
    </row>
    <row r="43" spans="1:6" ht="18" customHeight="1" x14ac:dyDescent="0.25">
      <c r="A43" s="59" t="s">
        <v>72</v>
      </c>
      <c r="B43" s="60" t="s">
        <v>73</v>
      </c>
      <c r="C43" s="61" t="s">
        <v>74</v>
      </c>
      <c r="D43" s="62">
        <f>SUM(D44:D46)</f>
        <v>50733.210270000003</v>
      </c>
      <c r="E43" s="62">
        <f>SUM(E44:E46)</f>
        <v>54713.29567</v>
      </c>
      <c r="F43" s="44"/>
    </row>
    <row r="44" spans="1:6" ht="18" customHeight="1" x14ac:dyDescent="0.25">
      <c r="A44" s="68" t="s">
        <v>75</v>
      </c>
      <c r="B44" s="64" t="s">
        <v>76</v>
      </c>
      <c r="C44" s="65"/>
      <c r="D44" s="66">
        <v>48600.63162</v>
      </c>
      <c r="E44" s="66">
        <v>54569.798280000003</v>
      </c>
      <c r="F44" s="44"/>
    </row>
    <row r="45" spans="1:6" ht="18" customHeight="1" x14ac:dyDescent="0.25">
      <c r="A45" s="68" t="s">
        <v>77</v>
      </c>
      <c r="B45" s="64" t="s">
        <v>78</v>
      </c>
      <c r="C45" s="65"/>
      <c r="D45" s="66">
        <v>2132.5786499999999</v>
      </c>
      <c r="E45" s="66">
        <v>143.49739000000002</v>
      </c>
      <c r="F45" s="44"/>
    </row>
    <row r="46" spans="1:6" ht="18" customHeight="1" x14ac:dyDescent="0.25">
      <c r="A46" s="68" t="s">
        <v>79</v>
      </c>
      <c r="B46" s="64" t="s">
        <v>80</v>
      </c>
      <c r="C46" s="65"/>
      <c r="D46" s="66"/>
      <c r="E46" s="66"/>
      <c r="F46" s="44"/>
    </row>
    <row r="47" spans="1:6" ht="18" customHeight="1" x14ac:dyDescent="0.25">
      <c r="A47" s="74"/>
      <c r="B47" s="56" t="s">
        <v>81</v>
      </c>
      <c r="C47" s="57"/>
      <c r="D47" s="76">
        <f>+D43++D37+D19+D13+D10</f>
        <v>1466597.8679999998</v>
      </c>
      <c r="E47" s="76">
        <f>+E43++E37+E19+E13+E10</f>
        <v>1704925.41582</v>
      </c>
      <c r="F47" s="44"/>
    </row>
    <row r="48" spans="1:6" ht="18" customHeight="1" x14ac:dyDescent="0.25">
      <c r="A48" s="86"/>
      <c r="B48" s="87"/>
      <c r="C48" s="88"/>
      <c r="D48" s="89"/>
      <c r="E48" s="89"/>
      <c r="F48" s="44"/>
    </row>
    <row r="49" spans="1:6" ht="18" customHeight="1" x14ac:dyDescent="0.25">
      <c r="A49" s="55" t="s">
        <v>82</v>
      </c>
      <c r="B49" s="56" t="s">
        <v>83</v>
      </c>
      <c r="C49" s="57"/>
      <c r="D49" s="58"/>
      <c r="E49" s="58"/>
      <c r="F49" s="44"/>
    </row>
    <row r="50" spans="1:6" ht="18" customHeight="1" x14ac:dyDescent="0.25">
      <c r="A50" s="59" t="s">
        <v>84</v>
      </c>
      <c r="B50" s="60" t="s">
        <v>85</v>
      </c>
      <c r="C50" s="61" t="s">
        <v>86</v>
      </c>
      <c r="D50" s="62">
        <f>SUM(D51:D55)</f>
        <v>0</v>
      </c>
      <c r="E50" s="62">
        <f>SUM(E51:E55)</f>
        <v>0</v>
      </c>
      <c r="F50" s="44"/>
    </row>
    <row r="51" spans="1:6" ht="18" customHeight="1" x14ac:dyDescent="0.25">
      <c r="A51" s="68" t="s">
        <v>87</v>
      </c>
      <c r="B51" s="64" t="s">
        <v>88</v>
      </c>
      <c r="C51" s="65"/>
      <c r="D51" s="66"/>
      <c r="E51" s="66"/>
      <c r="F51" s="44"/>
    </row>
    <row r="52" spans="1:6" ht="18" customHeight="1" x14ac:dyDescent="0.25">
      <c r="A52" s="68" t="s">
        <v>89</v>
      </c>
      <c r="B52" s="64" t="s">
        <v>90</v>
      </c>
      <c r="C52" s="65"/>
      <c r="D52" s="66"/>
      <c r="E52" s="66"/>
      <c r="F52" s="44"/>
    </row>
    <row r="53" spans="1:6" ht="18" customHeight="1" x14ac:dyDescent="0.25">
      <c r="A53" s="69" t="s">
        <v>91</v>
      </c>
      <c r="B53" s="64" t="s">
        <v>92</v>
      </c>
      <c r="C53" s="65"/>
      <c r="D53" s="66"/>
      <c r="E53" s="66"/>
      <c r="F53" s="44"/>
    </row>
    <row r="54" spans="1:6" ht="18" customHeight="1" x14ac:dyDescent="0.25">
      <c r="A54" s="68" t="s">
        <v>93</v>
      </c>
      <c r="B54" s="64" t="s">
        <v>94</v>
      </c>
      <c r="C54" s="65"/>
      <c r="D54" s="66"/>
      <c r="E54" s="66"/>
      <c r="F54" s="44"/>
    </row>
    <row r="55" spans="1:6" ht="18" customHeight="1" x14ac:dyDescent="0.25">
      <c r="A55" s="68" t="s">
        <v>95</v>
      </c>
      <c r="B55" s="64" t="s">
        <v>96</v>
      </c>
      <c r="C55" s="65"/>
      <c r="D55" s="66"/>
      <c r="E55" s="66"/>
      <c r="F55" s="44"/>
    </row>
    <row r="56" spans="1:6" ht="18" customHeight="1" x14ac:dyDescent="0.25">
      <c r="A56" s="59" t="s">
        <v>97</v>
      </c>
      <c r="B56" s="60" t="s">
        <v>98</v>
      </c>
      <c r="C56" s="61" t="s">
        <v>99</v>
      </c>
      <c r="D56" s="62">
        <f>SUM(D57:D63)</f>
        <v>84866.265840000007</v>
      </c>
      <c r="E56" s="62">
        <f>SUM(E57:E63)</f>
        <v>30495.060829999999</v>
      </c>
      <c r="F56" s="44"/>
    </row>
    <row r="57" spans="1:6" ht="18" customHeight="1" x14ac:dyDescent="0.25">
      <c r="A57" s="68" t="s">
        <v>100</v>
      </c>
      <c r="B57" s="64" t="s">
        <v>101</v>
      </c>
      <c r="C57" s="65"/>
      <c r="D57" s="66"/>
      <c r="E57" s="66"/>
      <c r="F57" s="44"/>
    </row>
    <row r="58" spans="1:6" ht="18" customHeight="1" x14ac:dyDescent="0.25">
      <c r="A58" s="69" t="s">
        <v>102</v>
      </c>
      <c r="B58" s="64" t="s">
        <v>103</v>
      </c>
      <c r="C58" s="65"/>
      <c r="D58" s="66"/>
      <c r="E58" s="66"/>
      <c r="F58" s="44"/>
    </row>
    <row r="59" spans="1:6" ht="18" customHeight="1" x14ac:dyDescent="0.25">
      <c r="A59" s="70" t="s">
        <v>104</v>
      </c>
      <c r="B59" s="64" t="s">
        <v>105</v>
      </c>
      <c r="C59" s="65"/>
      <c r="D59" s="66">
        <v>84866.265840000007</v>
      </c>
      <c r="E59" s="66">
        <v>30495.060829999999</v>
      </c>
      <c r="F59" s="44"/>
    </row>
    <row r="60" spans="1:6" ht="18" customHeight="1" x14ac:dyDescent="0.25">
      <c r="A60" s="68" t="s">
        <v>106</v>
      </c>
      <c r="B60" s="64" t="s">
        <v>107</v>
      </c>
      <c r="C60" s="65"/>
      <c r="D60" s="66"/>
      <c r="E60" s="66"/>
      <c r="F60" s="44"/>
    </row>
    <row r="61" spans="1:6" ht="18" customHeight="1" x14ac:dyDescent="0.25">
      <c r="A61" s="68" t="s">
        <v>108</v>
      </c>
      <c r="B61" s="64" t="s">
        <v>109</v>
      </c>
      <c r="C61" s="65"/>
      <c r="D61" s="66"/>
      <c r="E61" s="66"/>
      <c r="F61" s="44"/>
    </row>
    <row r="62" spans="1:6" ht="18" customHeight="1" x14ac:dyDescent="0.25">
      <c r="A62" s="68" t="s">
        <v>110</v>
      </c>
      <c r="B62" s="64" t="s">
        <v>111</v>
      </c>
      <c r="C62" s="65"/>
      <c r="D62" s="66">
        <v>0</v>
      </c>
      <c r="E62" s="66">
        <v>0</v>
      </c>
      <c r="F62" s="44"/>
    </row>
    <row r="63" spans="1:6" ht="18" customHeight="1" x14ac:dyDescent="0.25">
      <c r="A63" s="68" t="s">
        <v>112</v>
      </c>
      <c r="B63" s="64" t="s">
        <v>113</v>
      </c>
      <c r="C63" s="65"/>
      <c r="D63" s="66"/>
      <c r="E63" s="66"/>
      <c r="F63" s="44"/>
    </row>
    <row r="64" spans="1:6" ht="18" customHeight="1" x14ac:dyDescent="0.25">
      <c r="A64" s="59" t="s">
        <v>114</v>
      </c>
      <c r="B64" s="60" t="s">
        <v>115</v>
      </c>
      <c r="C64" s="61" t="s">
        <v>116</v>
      </c>
      <c r="D64" s="62">
        <f>SUM(D65:D73)</f>
        <v>1605712.85769</v>
      </c>
      <c r="E64" s="62">
        <f>SUM(E65:E73)</f>
        <v>1634181.2285200001</v>
      </c>
      <c r="F64" s="44"/>
    </row>
    <row r="65" spans="1:6" ht="18" customHeight="1" x14ac:dyDescent="0.25">
      <c r="A65" s="63" t="s">
        <v>117</v>
      </c>
      <c r="B65" s="64" t="s">
        <v>118</v>
      </c>
      <c r="C65" s="65"/>
      <c r="D65" s="66">
        <v>1590284.16453</v>
      </c>
      <c r="E65" s="66">
        <v>1596639.1761700001</v>
      </c>
      <c r="F65" s="44"/>
    </row>
    <row r="66" spans="1:6" ht="18" customHeight="1" x14ac:dyDescent="0.25">
      <c r="A66" s="63" t="s">
        <v>119</v>
      </c>
      <c r="B66" s="64" t="s">
        <v>120</v>
      </c>
      <c r="C66" s="65"/>
      <c r="D66" s="66"/>
      <c r="E66" s="66"/>
      <c r="F66" s="44"/>
    </row>
    <row r="67" spans="1:6" ht="18" customHeight="1" x14ac:dyDescent="0.25">
      <c r="A67" s="63" t="s">
        <v>121</v>
      </c>
      <c r="B67" s="64" t="s">
        <v>122</v>
      </c>
      <c r="C67" s="65"/>
      <c r="D67" s="66"/>
      <c r="E67" s="66"/>
      <c r="F67" s="44"/>
    </row>
    <row r="68" spans="1:6" ht="18" customHeight="1" x14ac:dyDescent="0.25">
      <c r="A68" s="63" t="s">
        <v>123</v>
      </c>
      <c r="B68" s="64" t="s">
        <v>124</v>
      </c>
      <c r="C68" s="65"/>
      <c r="D68" s="66"/>
      <c r="E68" s="66"/>
      <c r="F68" s="44"/>
    </row>
    <row r="69" spans="1:6" ht="18" customHeight="1" x14ac:dyDescent="0.25">
      <c r="A69" s="63" t="s">
        <v>125</v>
      </c>
      <c r="B69" s="64" t="s">
        <v>126</v>
      </c>
      <c r="C69" s="65"/>
      <c r="D69" s="66"/>
      <c r="E69" s="66"/>
      <c r="F69" s="44"/>
    </row>
    <row r="70" spans="1:6" ht="18" customHeight="1" x14ac:dyDescent="0.25">
      <c r="A70" s="63" t="s">
        <v>127</v>
      </c>
      <c r="B70" s="64" t="s">
        <v>128</v>
      </c>
      <c r="C70" s="65"/>
      <c r="D70" s="66"/>
      <c r="E70" s="66"/>
      <c r="F70" s="44"/>
    </row>
    <row r="71" spans="1:6" ht="18" customHeight="1" x14ac:dyDescent="0.25">
      <c r="A71" s="63" t="s">
        <v>129</v>
      </c>
      <c r="B71" s="64" t="s">
        <v>130</v>
      </c>
      <c r="C71" s="65"/>
      <c r="D71" s="66"/>
      <c r="E71" s="66"/>
      <c r="F71" s="44"/>
    </row>
    <row r="72" spans="1:6" ht="18" customHeight="1" x14ac:dyDescent="0.25">
      <c r="A72" s="68" t="s">
        <v>131</v>
      </c>
      <c r="B72" s="64" t="s">
        <v>132</v>
      </c>
      <c r="C72" s="65"/>
      <c r="D72" s="66">
        <v>15428.693160000001</v>
      </c>
      <c r="E72" s="66">
        <v>37542.052349999998</v>
      </c>
      <c r="F72" s="44"/>
    </row>
    <row r="73" spans="1:6" ht="18" customHeight="1" x14ac:dyDescent="0.25">
      <c r="A73" s="63" t="s">
        <v>133</v>
      </c>
      <c r="B73" s="64" t="s">
        <v>134</v>
      </c>
      <c r="C73" s="65"/>
      <c r="D73" s="66"/>
      <c r="E73" s="66"/>
      <c r="F73" s="44"/>
    </row>
    <row r="74" spans="1:6" ht="18" customHeight="1" x14ac:dyDescent="0.25">
      <c r="A74" s="59" t="s">
        <v>135</v>
      </c>
      <c r="B74" s="60" t="s">
        <v>136</v>
      </c>
      <c r="C74" s="61" t="s">
        <v>137</v>
      </c>
      <c r="D74" s="62">
        <f>SUM(D75:D80)</f>
        <v>0</v>
      </c>
      <c r="E74" s="62">
        <f>SUM(E75:E80)</f>
        <v>0</v>
      </c>
      <c r="F74" s="44"/>
    </row>
    <row r="75" spans="1:6" ht="18" customHeight="1" x14ac:dyDescent="0.25">
      <c r="A75" s="63" t="s">
        <v>138</v>
      </c>
      <c r="B75" s="64" t="s">
        <v>139</v>
      </c>
      <c r="C75" s="65"/>
      <c r="D75" s="66"/>
      <c r="E75" s="66"/>
      <c r="F75" s="44"/>
    </row>
    <row r="76" spans="1:6" ht="18" customHeight="1" x14ac:dyDescent="0.25">
      <c r="A76" s="63" t="s">
        <v>140</v>
      </c>
      <c r="B76" s="64" t="s">
        <v>141</v>
      </c>
      <c r="C76" s="65"/>
      <c r="D76" s="66"/>
      <c r="E76" s="66"/>
      <c r="F76" s="44"/>
    </row>
    <row r="77" spans="1:6" ht="18" customHeight="1" x14ac:dyDescent="0.25">
      <c r="A77" s="63" t="s">
        <v>142</v>
      </c>
      <c r="B77" s="64" t="s">
        <v>143</v>
      </c>
      <c r="C77" s="65"/>
      <c r="D77" s="66"/>
      <c r="E77" s="66"/>
      <c r="F77" s="44"/>
    </row>
    <row r="78" spans="1:6" ht="18" customHeight="1" x14ac:dyDescent="0.25">
      <c r="A78" s="63" t="s">
        <v>144</v>
      </c>
      <c r="B78" s="64" t="s">
        <v>145</v>
      </c>
      <c r="C78" s="65"/>
      <c r="D78" s="66"/>
      <c r="E78" s="66"/>
      <c r="F78" s="44"/>
    </row>
    <row r="79" spans="1:6" ht="18" customHeight="1" x14ac:dyDescent="0.25">
      <c r="A79" s="68" t="s">
        <v>146</v>
      </c>
      <c r="B79" s="64" t="s">
        <v>147</v>
      </c>
      <c r="C79" s="65"/>
      <c r="D79" s="66"/>
      <c r="E79" s="66"/>
      <c r="F79" s="44"/>
    </row>
    <row r="80" spans="1:6" ht="18" customHeight="1" x14ac:dyDescent="0.25">
      <c r="A80" s="63" t="s">
        <v>148</v>
      </c>
      <c r="B80" s="64" t="s">
        <v>149</v>
      </c>
      <c r="C80" s="65"/>
      <c r="D80" s="66"/>
      <c r="E80" s="66"/>
      <c r="F80" s="44"/>
    </row>
    <row r="81" spans="1:6" ht="18" customHeight="1" x14ac:dyDescent="0.25">
      <c r="A81" s="59" t="s">
        <v>150</v>
      </c>
      <c r="B81" s="60" t="s">
        <v>151</v>
      </c>
      <c r="C81" s="61" t="s">
        <v>152</v>
      </c>
      <c r="D81" s="62">
        <f>SUM(D82:D85)</f>
        <v>216879.47712</v>
      </c>
      <c r="E81" s="62">
        <f>SUM(E82:E85)</f>
        <v>451406.97166000004</v>
      </c>
      <c r="F81" s="44"/>
    </row>
    <row r="82" spans="1:6" ht="18" customHeight="1" x14ac:dyDescent="0.25">
      <c r="A82" s="68" t="s">
        <v>153</v>
      </c>
      <c r="B82" s="64" t="s">
        <v>154</v>
      </c>
      <c r="C82" s="65"/>
      <c r="D82" s="66"/>
      <c r="E82" s="66"/>
      <c r="F82" s="44"/>
    </row>
    <row r="83" spans="1:6" ht="18" customHeight="1" x14ac:dyDescent="0.25">
      <c r="A83" s="68" t="s">
        <v>155</v>
      </c>
      <c r="B83" s="64" t="s">
        <v>156</v>
      </c>
      <c r="C83" s="65"/>
      <c r="D83" s="66"/>
      <c r="E83" s="66"/>
      <c r="F83" s="44"/>
    </row>
    <row r="84" spans="1:6" ht="18" customHeight="1" x14ac:dyDescent="0.25">
      <c r="A84" s="68" t="s">
        <v>157</v>
      </c>
      <c r="B84" s="64" t="s">
        <v>158</v>
      </c>
      <c r="C84" s="65"/>
      <c r="D84" s="66"/>
      <c r="E84" s="66"/>
      <c r="F84" s="44"/>
    </row>
    <row r="85" spans="1:6" ht="18" customHeight="1" x14ac:dyDescent="0.25">
      <c r="A85" s="68" t="s">
        <v>159</v>
      </c>
      <c r="B85" s="64" t="s">
        <v>160</v>
      </c>
      <c r="C85" s="65"/>
      <c r="D85" s="66">
        <v>216879.47712</v>
      </c>
      <c r="E85" s="66">
        <v>451406.97166000004</v>
      </c>
      <c r="F85" s="44"/>
    </row>
    <row r="86" spans="1:6" ht="18" customHeight="1" x14ac:dyDescent="0.25">
      <c r="A86" s="59" t="s">
        <v>161</v>
      </c>
      <c r="B86" s="60" t="s">
        <v>162</v>
      </c>
      <c r="C86" s="61" t="s">
        <v>163</v>
      </c>
      <c r="D86" s="62">
        <f>SUM(D87:D89)</f>
        <v>3560.1257799999998</v>
      </c>
      <c r="E86" s="62">
        <f>SUM(E87:E89)</f>
        <v>3560.1257799999998</v>
      </c>
      <c r="F86" s="44"/>
    </row>
    <row r="87" spans="1:6" ht="18" customHeight="1" x14ac:dyDescent="0.25">
      <c r="A87" s="68" t="s">
        <v>164</v>
      </c>
      <c r="B87" s="64" t="s">
        <v>165</v>
      </c>
      <c r="C87" s="65"/>
      <c r="D87" s="66"/>
      <c r="E87" s="66"/>
      <c r="F87" s="44"/>
    </row>
    <row r="88" spans="1:6" ht="18" customHeight="1" x14ac:dyDescent="0.25">
      <c r="A88" s="68" t="s">
        <v>166</v>
      </c>
      <c r="B88" s="64" t="s">
        <v>167</v>
      </c>
      <c r="C88" s="65"/>
      <c r="D88" s="66"/>
      <c r="E88" s="66"/>
      <c r="F88" s="44"/>
    </row>
    <row r="89" spans="1:6" ht="18" customHeight="1" x14ac:dyDescent="0.25">
      <c r="A89" s="68" t="s">
        <v>168</v>
      </c>
      <c r="B89" s="64" t="s">
        <v>169</v>
      </c>
      <c r="C89" s="65"/>
      <c r="D89" s="66">
        <v>3560.1257799999998</v>
      </c>
      <c r="E89" s="66">
        <v>3560.1257799999998</v>
      </c>
      <c r="F89" s="44"/>
    </row>
    <row r="90" spans="1:6" ht="18" customHeight="1" x14ac:dyDescent="0.25">
      <c r="A90" s="74"/>
      <c r="B90" s="75" t="s">
        <v>170</v>
      </c>
      <c r="C90" s="57"/>
      <c r="D90" s="76">
        <f>+D86+D81+D74+D64+D56+D50</f>
        <v>1911018.72643</v>
      </c>
      <c r="E90" s="76">
        <f>+E86+E81+E74+E64+E56+E50</f>
        <v>2119643.3867899999</v>
      </c>
      <c r="F90" s="44"/>
    </row>
    <row r="91" spans="1:6" ht="18" customHeight="1" x14ac:dyDescent="0.25">
      <c r="A91" s="77"/>
      <c r="B91" s="52" t="s">
        <v>171</v>
      </c>
      <c r="C91" s="53"/>
      <c r="D91" s="78">
        <f>+D90+D47</f>
        <v>3377616.5944299996</v>
      </c>
      <c r="E91" s="78">
        <f>+E90+E47</f>
        <v>3824568.8026099997</v>
      </c>
      <c r="F91" s="44"/>
    </row>
    <row r="92" spans="1:6" ht="18" customHeight="1" x14ac:dyDescent="0.25">
      <c r="A92" s="86"/>
      <c r="B92" s="87"/>
      <c r="C92" s="88"/>
      <c r="D92" s="89" t="s">
        <v>172</v>
      </c>
      <c r="E92" s="89" t="s">
        <v>172</v>
      </c>
      <c r="F92" s="43"/>
    </row>
    <row r="93" spans="1:6" ht="18" customHeight="1" x14ac:dyDescent="0.25">
      <c r="A93" s="81" t="s">
        <v>173</v>
      </c>
      <c r="B93" s="52" t="s">
        <v>174</v>
      </c>
      <c r="C93" s="82"/>
      <c r="D93" s="83"/>
      <c r="E93" s="83"/>
      <c r="F93" s="43"/>
    </row>
    <row r="94" spans="1:6" ht="18" customHeight="1" x14ac:dyDescent="0.25">
      <c r="A94" s="79" t="s">
        <v>175</v>
      </c>
      <c r="B94" s="56" t="s">
        <v>176</v>
      </c>
      <c r="C94" s="80"/>
      <c r="D94" s="76"/>
      <c r="E94" s="76"/>
      <c r="F94" s="43"/>
    </row>
    <row r="95" spans="1:6" ht="18" customHeight="1" x14ac:dyDescent="0.25">
      <c r="A95" s="59" t="s">
        <v>177</v>
      </c>
      <c r="B95" s="60" t="s">
        <v>178</v>
      </c>
      <c r="C95" s="61" t="s">
        <v>179</v>
      </c>
      <c r="D95" s="62">
        <f>SUM(D96:D105)</f>
        <v>277758.10990999988</v>
      </c>
      <c r="E95" s="62">
        <f>SUM(E96:E105)</f>
        <v>550403.37005999999</v>
      </c>
      <c r="F95" s="44"/>
    </row>
    <row r="96" spans="1:6" ht="18" customHeight="1" x14ac:dyDescent="0.25">
      <c r="A96" s="68" t="s">
        <v>180</v>
      </c>
      <c r="B96" s="64" t="s">
        <v>181</v>
      </c>
      <c r="C96" s="65"/>
      <c r="D96" s="66">
        <v>127851.31033999989</v>
      </c>
      <c r="E96" s="66">
        <v>364229.34055000002</v>
      </c>
      <c r="F96" s="44"/>
    </row>
    <row r="97" spans="1:6" ht="18" customHeight="1" x14ac:dyDescent="0.25">
      <c r="A97" s="68" t="s">
        <v>182</v>
      </c>
      <c r="B97" s="64" t="s">
        <v>183</v>
      </c>
      <c r="C97" s="65"/>
      <c r="D97" s="66">
        <v>149906.79957</v>
      </c>
      <c r="E97" s="66">
        <v>166016.44050999999</v>
      </c>
      <c r="F97" s="44"/>
    </row>
    <row r="98" spans="1:6" ht="18" customHeight="1" x14ac:dyDescent="0.25">
      <c r="A98" s="68" t="s">
        <v>184</v>
      </c>
      <c r="B98" s="64" t="s">
        <v>185</v>
      </c>
      <c r="C98" s="65"/>
      <c r="D98" s="66">
        <v>0</v>
      </c>
      <c r="E98" s="66">
        <v>20157.589</v>
      </c>
      <c r="F98" s="44"/>
    </row>
    <row r="99" spans="1:6" ht="18" customHeight="1" x14ac:dyDescent="0.25">
      <c r="A99" s="68" t="s">
        <v>186</v>
      </c>
      <c r="B99" s="64" t="s">
        <v>187</v>
      </c>
      <c r="C99" s="65"/>
      <c r="D99" s="66"/>
      <c r="E99" s="66"/>
      <c r="F99" s="44"/>
    </row>
    <row r="100" spans="1:6" ht="18" customHeight="1" x14ac:dyDescent="0.25">
      <c r="A100" s="68" t="s">
        <v>188</v>
      </c>
      <c r="B100" s="64" t="s">
        <v>189</v>
      </c>
      <c r="C100" s="65"/>
      <c r="D100" s="66"/>
      <c r="E100" s="66"/>
      <c r="F100" s="44"/>
    </row>
    <row r="101" spans="1:6" ht="18" customHeight="1" x14ac:dyDescent="0.25">
      <c r="A101" s="68" t="s">
        <v>190</v>
      </c>
      <c r="B101" s="64" t="s">
        <v>191</v>
      </c>
      <c r="C101" s="65"/>
      <c r="D101" s="66"/>
      <c r="E101" s="66"/>
      <c r="F101" s="44"/>
    </row>
    <row r="102" spans="1:6" ht="18" customHeight="1" x14ac:dyDescent="0.25">
      <c r="A102" s="68" t="s">
        <v>192</v>
      </c>
      <c r="B102" s="64" t="s">
        <v>193</v>
      </c>
      <c r="C102" s="65"/>
      <c r="D102" s="66"/>
      <c r="E102" s="66"/>
      <c r="F102" s="44"/>
    </row>
    <row r="103" spans="1:6" ht="18" customHeight="1" x14ac:dyDescent="0.25">
      <c r="A103" s="68" t="s">
        <v>194</v>
      </c>
      <c r="B103" s="64" t="s">
        <v>195</v>
      </c>
      <c r="C103" s="65"/>
      <c r="D103" s="66"/>
      <c r="E103" s="66"/>
      <c r="F103" s="44"/>
    </row>
    <row r="104" spans="1:6" ht="18" customHeight="1" x14ac:dyDescent="0.25">
      <c r="A104" s="71" t="s">
        <v>196</v>
      </c>
      <c r="B104" s="64" t="s">
        <v>197</v>
      </c>
      <c r="C104" s="65"/>
      <c r="D104" s="66"/>
      <c r="E104" s="66"/>
      <c r="F104" s="44"/>
    </row>
    <row r="105" spans="1:6" ht="18" customHeight="1" x14ac:dyDescent="0.25">
      <c r="A105" s="68" t="s">
        <v>198</v>
      </c>
      <c r="B105" s="64" t="s">
        <v>199</v>
      </c>
      <c r="C105" s="65"/>
      <c r="D105" s="66"/>
      <c r="E105" s="66"/>
      <c r="F105" s="44"/>
    </row>
    <row r="106" spans="1:6" ht="18" customHeight="1" x14ac:dyDescent="0.25">
      <c r="A106" s="59" t="s">
        <v>200</v>
      </c>
      <c r="B106" s="60" t="s">
        <v>201</v>
      </c>
      <c r="C106" s="61" t="s">
        <v>202</v>
      </c>
      <c r="D106" s="62">
        <f>SUM(D107:D111)</f>
        <v>0</v>
      </c>
      <c r="E106" s="62">
        <f>SUM(E107:E111)</f>
        <v>0</v>
      </c>
      <c r="F106" s="44"/>
    </row>
    <row r="107" spans="1:6" ht="18" customHeight="1" x14ac:dyDescent="0.25">
      <c r="A107" s="68" t="s">
        <v>203</v>
      </c>
      <c r="B107" s="64" t="s">
        <v>204</v>
      </c>
      <c r="C107" s="65"/>
      <c r="D107" s="66"/>
      <c r="E107" s="66"/>
      <c r="F107" s="44"/>
    </row>
    <row r="108" spans="1:6" ht="18" customHeight="1" x14ac:dyDescent="0.25">
      <c r="A108" s="68" t="s">
        <v>205</v>
      </c>
      <c r="B108" s="64" t="s">
        <v>206</v>
      </c>
      <c r="C108" s="65"/>
      <c r="D108" s="66"/>
      <c r="E108" s="66"/>
      <c r="F108" s="44"/>
    </row>
    <row r="109" spans="1:6" ht="18" customHeight="1" x14ac:dyDescent="0.25">
      <c r="A109" s="68" t="s">
        <v>207</v>
      </c>
      <c r="B109" s="64" t="s">
        <v>208</v>
      </c>
      <c r="C109" s="65"/>
      <c r="D109" s="66"/>
      <c r="E109" s="66"/>
      <c r="F109" s="44"/>
    </row>
    <row r="110" spans="1:6" ht="18" customHeight="1" x14ac:dyDescent="0.25">
      <c r="A110" s="68" t="s">
        <v>209</v>
      </c>
      <c r="B110" s="64" t="s">
        <v>210</v>
      </c>
      <c r="C110" s="65"/>
      <c r="D110" s="66"/>
      <c r="E110" s="66"/>
      <c r="F110" s="44"/>
    </row>
    <row r="111" spans="1:6" ht="18" customHeight="1" x14ac:dyDescent="0.25">
      <c r="A111" s="68" t="s">
        <v>211</v>
      </c>
      <c r="B111" s="64" t="s">
        <v>212</v>
      </c>
      <c r="C111" s="65"/>
      <c r="D111" s="66"/>
      <c r="E111" s="66"/>
      <c r="F111" s="44"/>
    </row>
    <row r="112" spans="1:6" ht="18" customHeight="1" x14ac:dyDescent="0.25">
      <c r="A112" s="59" t="s">
        <v>213</v>
      </c>
      <c r="B112" s="60" t="s">
        <v>214</v>
      </c>
      <c r="C112" s="61" t="s">
        <v>215</v>
      </c>
      <c r="D112" s="62">
        <f>SUM(D113:D117)</f>
        <v>44305.765090000001</v>
      </c>
      <c r="E112" s="62">
        <f>SUM(E113:E117)</f>
        <v>28395.166209999999</v>
      </c>
      <c r="F112" s="44"/>
    </row>
    <row r="113" spans="1:6" ht="18" customHeight="1" x14ac:dyDescent="0.25">
      <c r="A113" s="68" t="s">
        <v>216</v>
      </c>
      <c r="B113" s="64" t="s">
        <v>217</v>
      </c>
      <c r="C113" s="65"/>
      <c r="D113" s="66"/>
      <c r="E113" s="66"/>
      <c r="F113" s="44"/>
    </row>
    <row r="114" spans="1:6" ht="18" customHeight="1" x14ac:dyDescent="0.25">
      <c r="A114" s="68" t="s">
        <v>218</v>
      </c>
      <c r="B114" s="64" t="s">
        <v>219</v>
      </c>
      <c r="C114" s="65"/>
      <c r="D114" s="66"/>
      <c r="E114" s="66"/>
      <c r="F114" s="44"/>
    </row>
    <row r="115" spans="1:6" ht="18" customHeight="1" x14ac:dyDescent="0.25">
      <c r="A115" s="68" t="s">
        <v>220</v>
      </c>
      <c r="B115" s="64" t="s">
        <v>221</v>
      </c>
      <c r="C115" s="65"/>
      <c r="D115" s="66">
        <v>3837.8887300000001</v>
      </c>
      <c r="E115" s="66">
        <v>3910.8520800000001</v>
      </c>
      <c r="F115" s="44"/>
    </row>
    <row r="116" spans="1:6" ht="18" customHeight="1" x14ac:dyDescent="0.25">
      <c r="A116" s="68" t="s">
        <v>1697</v>
      </c>
      <c r="B116" s="64" t="s">
        <v>1698</v>
      </c>
      <c r="C116" s="65"/>
      <c r="D116" s="66"/>
      <c r="E116" s="66"/>
      <c r="F116" s="44"/>
    </row>
    <row r="117" spans="1:6" ht="18" customHeight="1" x14ac:dyDescent="0.25">
      <c r="A117" s="68" t="s">
        <v>222</v>
      </c>
      <c r="B117" s="64" t="s">
        <v>223</v>
      </c>
      <c r="C117" s="65"/>
      <c r="D117" s="66">
        <v>40467.876360000002</v>
      </c>
      <c r="E117" s="66">
        <v>24484.314129999999</v>
      </c>
      <c r="F117" s="44"/>
    </row>
    <row r="118" spans="1:6" ht="18" customHeight="1" x14ac:dyDescent="0.25">
      <c r="A118" s="59" t="s">
        <v>224</v>
      </c>
      <c r="B118" s="60" t="s">
        <v>225</v>
      </c>
      <c r="C118" s="61" t="s">
        <v>226</v>
      </c>
      <c r="D118" s="62">
        <f>SUM(D119:D120)</f>
        <v>0</v>
      </c>
      <c r="E118" s="62">
        <f>SUM(E119:E120)</f>
        <v>0</v>
      </c>
      <c r="F118" s="44"/>
    </row>
    <row r="119" spans="1:6" ht="18" customHeight="1" x14ac:dyDescent="0.25">
      <c r="A119" s="68" t="s">
        <v>227</v>
      </c>
      <c r="B119" s="64" t="s">
        <v>228</v>
      </c>
      <c r="C119" s="65"/>
      <c r="D119" s="66"/>
      <c r="E119" s="66"/>
      <c r="F119" s="44"/>
    </row>
    <row r="120" spans="1:6" ht="18" customHeight="1" x14ac:dyDescent="0.25">
      <c r="A120" s="68" t="s">
        <v>229</v>
      </c>
      <c r="B120" s="64" t="s">
        <v>230</v>
      </c>
      <c r="C120" s="65"/>
      <c r="D120" s="66"/>
      <c r="E120" s="66"/>
      <c r="F120" s="44"/>
    </row>
    <row r="121" spans="1:6" ht="18" customHeight="1" x14ac:dyDescent="0.25">
      <c r="A121" s="59" t="s">
        <v>231</v>
      </c>
      <c r="B121" s="60" t="s">
        <v>232</v>
      </c>
      <c r="C121" s="61" t="s">
        <v>233</v>
      </c>
      <c r="D121" s="62">
        <f>SUM(D122:D124)</f>
        <v>419925.99599000002</v>
      </c>
      <c r="E121" s="62">
        <f>SUM(E122:E124)</f>
        <v>344486.74706000002</v>
      </c>
      <c r="F121" s="44"/>
    </row>
    <row r="122" spans="1:6" ht="18" customHeight="1" x14ac:dyDescent="0.25">
      <c r="A122" s="68" t="s">
        <v>234</v>
      </c>
      <c r="B122" s="64" t="s">
        <v>235</v>
      </c>
      <c r="C122" s="65"/>
      <c r="D122" s="66">
        <v>419925.99599000002</v>
      </c>
      <c r="E122" s="66">
        <v>344486.74706000002</v>
      </c>
      <c r="F122" s="44"/>
    </row>
    <row r="123" spans="1:6" ht="18" customHeight="1" x14ac:dyDescent="0.25">
      <c r="A123" s="69" t="s">
        <v>236</v>
      </c>
      <c r="B123" s="64" t="s">
        <v>237</v>
      </c>
      <c r="C123" s="65"/>
      <c r="D123" s="66"/>
      <c r="E123" s="66"/>
      <c r="F123" s="44"/>
    </row>
    <row r="124" spans="1:6" ht="18" customHeight="1" x14ac:dyDescent="0.25">
      <c r="A124" s="68" t="s">
        <v>238</v>
      </c>
      <c r="B124" s="64" t="s">
        <v>239</v>
      </c>
      <c r="C124" s="65"/>
      <c r="D124" s="66"/>
      <c r="E124" s="66"/>
      <c r="F124" s="44"/>
    </row>
    <row r="125" spans="1:6" ht="18" customHeight="1" x14ac:dyDescent="0.25">
      <c r="A125" s="74"/>
      <c r="B125" s="75" t="s">
        <v>240</v>
      </c>
      <c r="C125" s="57"/>
      <c r="D125" s="76">
        <f>+D121+D118+D112+D106+D95</f>
        <v>741989.87098999997</v>
      </c>
      <c r="E125" s="76">
        <f>+E121+E118+E112+E106+E95</f>
        <v>923285.28333000001</v>
      </c>
      <c r="F125" s="44"/>
    </row>
    <row r="126" spans="1:6" ht="18" customHeight="1" x14ac:dyDescent="0.25">
      <c r="A126" s="86"/>
      <c r="B126" s="87"/>
      <c r="C126" s="88"/>
      <c r="D126" s="89"/>
      <c r="E126" s="89"/>
      <c r="F126" s="43"/>
    </row>
    <row r="127" spans="1:6" ht="18" customHeight="1" x14ac:dyDescent="0.25">
      <c r="A127" s="79" t="s">
        <v>241</v>
      </c>
      <c r="B127" s="56" t="s">
        <v>242</v>
      </c>
      <c r="C127" s="80"/>
      <c r="D127" s="76"/>
      <c r="E127" s="76"/>
      <c r="F127" s="43"/>
    </row>
    <row r="128" spans="1:6" ht="18" customHeight="1" x14ac:dyDescent="0.25">
      <c r="A128" s="59" t="s">
        <v>243</v>
      </c>
      <c r="B128" s="60" t="s">
        <v>244</v>
      </c>
      <c r="C128" s="61" t="s">
        <v>245</v>
      </c>
      <c r="D128" s="62">
        <f>SUM(D129:D135)</f>
        <v>0</v>
      </c>
      <c r="E128" s="62">
        <f>SUM(E129:E135)</f>
        <v>0</v>
      </c>
      <c r="F128" s="44"/>
    </row>
    <row r="129" spans="1:6" ht="18" customHeight="1" x14ac:dyDescent="0.25">
      <c r="A129" s="68" t="s">
        <v>246</v>
      </c>
      <c r="B129" s="64" t="s">
        <v>247</v>
      </c>
      <c r="C129" s="65"/>
      <c r="D129" s="66"/>
      <c r="E129" s="66"/>
      <c r="F129" s="44"/>
    </row>
    <row r="130" spans="1:6" ht="18" customHeight="1" x14ac:dyDescent="0.25">
      <c r="A130" s="68" t="s">
        <v>248</v>
      </c>
      <c r="B130" s="64" t="s">
        <v>249</v>
      </c>
      <c r="C130" s="65"/>
      <c r="D130" s="66"/>
      <c r="E130" s="66"/>
      <c r="F130" s="44"/>
    </row>
    <row r="131" spans="1:6" ht="18" customHeight="1" x14ac:dyDescent="0.25">
      <c r="A131" s="68" t="s">
        <v>250</v>
      </c>
      <c r="B131" s="64" t="s">
        <v>251</v>
      </c>
      <c r="C131" s="65"/>
      <c r="D131" s="66"/>
      <c r="E131" s="66"/>
      <c r="F131" s="44"/>
    </row>
    <row r="132" spans="1:6" ht="18" customHeight="1" x14ac:dyDescent="0.25">
      <c r="A132" s="68" t="s">
        <v>252</v>
      </c>
      <c r="B132" s="64" t="s">
        <v>253</v>
      </c>
      <c r="C132" s="65"/>
      <c r="D132" s="66"/>
      <c r="E132" s="66"/>
      <c r="F132" s="44"/>
    </row>
    <row r="133" spans="1:6" ht="18" customHeight="1" x14ac:dyDescent="0.25">
      <c r="A133" s="68" t="s">
        <v>254</v>
      </c>
      <c r="B133" s="64" t="s">
        <v>255</v>
      </c>
      <c r="C133" s="65"/>
      <c r="D133" s="66"/>
      <c r="E133" s="66"/>
      <c r="F133" s="44"/>
    </row>
    <row r="134" spans="1:6" ht="18" customHeight="1" x14ac:dyDescent="0.25">
      <c r="A134" s="68" t="s">
        <v>256</v>
      </c>
      <c r="B134" s="64" t="s">
        <v>257</v>
      </c>
      <c r="C134" s="65"/>
      <c r="D134" s="66"/>
      <c r="E134" s="66"/>
      <c r="F134" s="44"/>
    </row>
    <row r="135" spans="1:6" ht="18" customHeight="1" x14ac:dyDescent="0.25">
      <c r="A135" s="68" t="s">
        <v>258</v>
      </c>
      <c r="B135" s="64" t="s">
        <v>259</v>
      </c>
      <c r="C135" s="65"/>
      <c r="D135" s="66"/>
      <c r="E135" s="66"/>
      <c r="F135" s="44"/>
    </row>
    <row r="136" spans="1:6" ht="18" customHeight="1" x14ac:dyDescent="0.25">
      <c r="A136" s="59" t="s">
        <v>260</v>
      </c>
      <c r="B136" s="60" t="s">
        <v>261</v>
      </c>
      <c r="C136" s="61" t="s">
        <v>262</v>
      </c>
      <c r="D136" s="62">
        <f>SUM(D137:D139)</f>
        <v>0</v>
      </c>
      <c r="E136" s="62">
        <f>SUM(E137:E139)</f>
        <v>0</v>
      </c>
      <c r="F136" s="44"/>
    </row>
    <row r="137" spans="1:6" ht="18" customHeight="1" x14ac:dyDescent="0.25">
      <c r="A137" s="68" t="s">
        <v>263</v>
      </c>
      <c r="B137" s="64" t="s">
        <v>264</v>
      </c>
      <c r="C137" s="65"/>
      <c r="D137" s="66"/>
      <c r="E137" s="66"/>
      <c r="F137" s="44"/>
    </row>
    <row r="138" spans="1:6" ht="18" customHeight="1" x14ac:dyDescent="0.25">
      <c r="A138" s="68" t="s">
        <v>265</v>
      </c>
      <c r="B138" s="64" t="s">
        <v>266</v>
      </c>
      <c r="C138" s="65"/>
      <c r="D138" s="66"/>
      <c r="E138" s="66"/>
      <c r="F138" s="44"/>
    </row>
    <row r="139" spans="1:6" ht="18" customHeight="1" x14ac:dyDescent="0.25">
      <c r="A139" s="68" t="s">
        <v>267</v>
      </c>
      <c r="B139" s="64" t="s">
        <v>268</v>
      </c>
      <c r="C139" s="65"/>
      <c r="D139" s="66"/>
      <c r="E139" s="66"/>
      <c r="F139" s="44"/>
    </row>
    <row r="140" spans="1:6" ht="18" customHeight="1" x14ac:dyDescent="0.25">
      <c r="A140" s="59" t="s">
        <v>269</v>
      </c>
      <c r="B140" s="60" t="s">
        <v>214</v>
      </c>
      <c r="C140" s="61" t="s">
        <v>270</v>
      </c>
      <c r="D140" s="62">
        <f>SUM(D141:D142)</f>
        <v>0</v>
      </c>
      <c r="E140" s="62">
        <f>SUM(E141:E142)</f>
        <v>0</v>
      </c>
      <c r="F140" s="44"/>
    </row>
    <row r="141" spans="1:6" ht="18" customHeight="1" x14ac:dyDescent="0.25">
      <c r="A141" s="68" t="s">
        <v>271</v>
      </c>
      <c r="B141" s="64" t="s">
        <v>217</v>
      </c>
      <c r="C141" s="65"/>
      <c r="D141" s="66"/>
      <c r="E141" s="66"/>
      <c r="F141" s="44"/>
    </row>
    <row r="142" spans="1:6" ht="18" customHeight="1" x14ac:dyDescent="0.25">
      <c r="A142" s="68" t="s">
        <v>272</v>
      </c>
      <c r="B142" s="64" t="s">
        <v>223</v>
      </c>
      <c r="C142" s="65"/>
      <c r="D142" s="66"/>
      <c r="E142" s="66"/>
      <c r="F142" s="44"/>
    </row>
    <row r="143" spans="1:6" ht="18" customHeight="1" x14ac:dyDescent="0.25">
      <c r="A143" s="59" t="s">
        <v>273</v>
      </c>
      <c r="B143" s="60" t="s">
        <v>274</v>
      </c>
      <c r="C143" s="61" t="s">
        <v>275</v>
      </c>
      <c r="D143" s="62">
        <f>SUM(D144:D145)</f>
        <v>0</v>
      </c>
      <c r="E143" s="62">
        <f>SUM(E144:E145)</f>
        <v>0</v>
      </c>
      <c r="F143" s="44"/>
    </row>
    <row r="144" spans="1:6" ht="18" customHeight="1" x14ac:dyDescent="0.25">
      <c r="A144" s="68" t="s">
        <v>276</v>
      </c>
      <c r="B144" s="64" t="s">
        <v>277</v>
      </c>
      <c r="C144" s="65"/>
      <c r="D144" s="66"/>
      <c r="E144" s="66"/>
      <c r="F144" s="44"/>
    </row>
    <row r="145" spans="1:6" ht="18" customHeight="1" x14ac:dyDescent="0.25">
      <c r="A145" s="68" t="s">
        <v>278</v>
      </c>
      <c r="B145" s="64" t="s">
        <v>279</v>
      </c>
      <c r="C145" s="65"/>
      <c r="D145" s="66"/>
      <c r="E145" s="66"/>
      <c r="F145" s="44"/>
    </row>
    <row r="146" spans="1:6" ht="18" customHeight="1" x14ac:dyDescent="0.25">
      <c r="A146" s="59" t="s">
        <v>280</v>
      </c>
      <c r="B146" s="60" t="s">
        <v>281</v>
      </c>
      <c r="C146" s="61" t="s">
        <v>282</v>
      </c>
      <c r="D146" s="62">
        <f>SUM(D147:D149)</f>
        <v>0</v>
      </c>
      <c r="E146" s="62">
        <f>SUM(E147:E149)</f>
        <v>0</v>
      </c>
      <c r="F146" s="44"/>
    </row>
    <row r="147" spans="1:6" ht="18" customHeight="1" x14ac:dyDescent="0.25">
      <c r="A147" s="68" t="s">
        <v>283</v>
      </c>
      <c r="B147" s="64" t="s">
        <v>284</v>
      </c>
      <c r="C147" s="65"/>
      <c r="D147" s="66"/>
      <c r="E147" s="66"/>
      <c r="F147" s="44"/>
    </row>
    <row r="148" spans="1:6" ht="18" customHeight="1" x14ac:dyDescent="0.25">
      <c r="A148" s="69" t="s">
        <v>285</v>
      </c>
      <c r="B148" s="64" t="s">
        <v>286</v>
      </c>
      <c r="C148" s="65"/>
      <c r="D148" s="66"/>
      <c r="E148" s="66"/>
      <c r="F148" s="44"/>
    </row>
    <row r="149" spans="1:6" ht="18" customHeight="1" x14ac:dyDescent="0.25">
      <c r="A149" s="68" t="s">
        <v>287</v>
      </c>
      <c r="B149" s="64" t="s">
        <v>288</v>
      </c>
      <c r="C149" s="65"/>
      <c r="D149" s="66"/>
      <c r="E149" s="66"/>
      <c r="F149" s="44"/>
    </row>
    <row r="150" spans="1:6" ht="18" customHeight="1" x14ac:dyDescent="0.25">
      <c r="A150" s="74"/>
      <c r="B150" s="75" t="s">
        <v>289</v>
      </c>
      <c r="C150" s="57"/>
      <c r="D150" s="76">
        <f>+D146+D143+D140+D136+D128</f>
        <v>0</v>
      </c>
      <c r="E150" s="76">
        <f>+E146+E143+E140+E136+E128</f>
        <v>0</v>
      </c>
      <c r="F150" s="44"/>
    </row>
    <row r="151" spans="1:6" ht="18" customHeight="1" x14ac:dyDescent="0.25">
      <c r="A151" s="77"/>
      <c r="B151" s="52" t="s">
        <v>290</v>
      </c>
      <c r="C151" s="53"/>
      <c r="D151" s="78">
        <f>+D150+D125</f>
        <v>741989.87098999997</v>
      </c>
      <c r="E151" s="78">
        <f>+E150+E125</f>
        <v>923285.28333000001</v>
      </c>
      <c r="F151" s="44"/>
    </row>
    <row r="152" spans="1:6" ht="18" customHeight="1" x14ac:dyDescent="0.25">
      <c r="A152" s="86"/>
      <c r="B152" s="87"/>
      <c r="C152" s="88"/>
      <c r="D152" s="89"/>
      <c r="E152" s="89"/>
      <c r="F152" s="47"/>
    </row>
    <row r="153" spans="1:6" ht="18" customHeight="1" x14ac:dyDescent="0.25">
      <c r="A153" s="81" t="s">
        <v>291</v>
      </c>
      <c r="B153" s="52" t="s">
        <v>292</v>
      </c>
      <c r="C153" s="82"/>
      <c r="D153" s="83"/>
      <c r="E153" s="83"/>
      <c r="F153" s="43"/>
    </row>
    <row r="154" spans="1:6" ht="18" customHeight="1" x14ac:dyDescent="0.25">
      <c r="A154" s="79" t="s">
        <v>293</v>
      </c>
      <c r="B154" s="56" t="s">
        <v>294</v>
      </c>
      <c r="C154" s="80"/>
      <c r="D154" s="76"/>
      <c r="E154" s="76"/>
      <c r="F154" s="43"/>
    </row>
    <row r="155" spans="1:6" ht="18" customHeight="1" x14ac:dyDescent="0.25">
      <c r="A155" s="59" t="s">
        <v>295</v>
      </c>
      <c r="B155" s="60" t="s">
        <v>296</v>
      </c>
      <c r="C155" s="61" t="s">
        <v>297</v>
      </c>
      <c r="D155" s="62">
        <f>SUM(D156:D157)</f>
        <v>800</v>
      </c>
      <c r="E155" s="62">
        <f>SUM(E156:E157)</f>
        <v>800</v>
      </c>
      <c r="F155" s="44"/>
    </row>
    <row r="156" spans="1:6" ht="18" customHeight="1" x14ac:dyDescent="0.25">
      <c r="A156" s="68" t="s">
        <v>298</v>
      </c>
      <c r="B156" s="64" t="s">
        <v>299</v>
      </c>
      <c r="C156" s="65"/>
      <c r="D156" s="160">
        <v>78.022109999999998</v>
      </c>
      <c r="E156" s="66">
        <v>78.022109999999998</v>
      </c>
      <c r="F156" s="44"/>
    </row>
    <row r="157" spans="1:6" ht="18" customHeight="1" x14ac:dyDescent="0.25">
      <c r="A157" s="68" t="s">
        <v>300</v>
      </c>
      <c r="B157" s="64" t="s">
        <v>301</v>
      </c>
      <c r="C157" s="65"/>
      <c r="D157" s="160">
        <v>721.97789</v>
      </c>
      <c r="E157" s="66">
        <v>721.97789</v>
      </c>
      <c r="F157" s="44"/>
    </row>
    <row r="158" spans="1:6" ht="18" customHeight="1" x14ac:dyDescent="0.25">
      <c r="A158" s="59" t="s">
        <v>302</v>
      </c>
      <c r="B158" s="60" t="s">
        <v>303</v>
      </c>
      <c r="C158" s="61" t="s">
        <v>304</v>
      </c>
      <c r="D158" s="62">
        <f>SUM(D159:D160)</f>
        <v>0</v>
      </c>
      <c r="E158" s="62">
        <f>SUM(E159:E160)</f>
        <v>0</v>
      </c>
      <c r="F158" s="44"/>
    </row>
    <row r="159" spans="1:6" ht="18" customHeight="1" x14ac:dyDescent="0.25">
      <c r="A159" s="68" t="s">
        <v>305</v>
      </c>
      <c r="B159" s="64" t="s">
        <v>306</v>
      </c>
      <c r="C159" s="65"/>
      <c r="D159" s="66"/>
      <c r="E159" s="66"/>
      <c r="F159" s="44"/>
    </row>
    <row r="160" spans="1:6" ht="18" customHeight="1" x14ac:dyDescent="0.25">
      <c r="A160" s="68" t="s">
        <v>307</v>
      </c>
      <c r="B160" s="64" t="s">
        <v>308</v>
      </c>
      <c r="C160" s="65"/>
      <c r="D160" s="66"/>
      <c r="E160" s="66"/>
      <c r="F160" s="44"/>
    </row>
    <row r="161" spans="1:6" ht="18" customHeight="1" x14ac:dyDescent="0.25">
      <c r="A161" s="59" t="s">
        <v>309</v>
      </c>
      <c r="B161" s="60" t="s">
        <v>310</v>
      </c>
      <c r="C161" s="61" t="s">
        <v>311</v>
      </c>
      <c r="D161" s="62">
        <f>SUM(D162:D163)</f>
        <v>488138.17502999998</v>
      </c>
      <c r="E161" s="62">
        <f>SUM(E162:E163)</f>
        <v>478064.71872999996</v>
      </c>
      <c r="F161" s="44"/>
    </row>
    <row r="162" spans="1:6" ht="18" customHeight="1" x14ac:dyDescent="0.25">
      <c r="A162" s="68" t="s">
        <v>312</v>
      </c>
      <c r="B162" s="64" t="s">
        <v>313</v>
      </c>
      <c r="C162" s="65"/>
      <c r="D162" s="66">
        <v>488138.17502999998</v>
      </c>
      <c r="E162" s="66">
        <v>478064.71872999996</v>
      </c>
      <c r="F162" s="44"/>
    </row>
    <row r="163" spans="1:6" ht="18" customHeight="1" x14ac:dyDescent="0.25">
      <c r="A163" s="68" t="s">
        <v>314</v>
      </c>
      <c r="B163" s="64" t="s">
        <v>315</v>
      </c>
      <c r="C163" s="65"/>
      <c r="D163" s="66"/>
      <c r="E163" s="66"/>
      <c r="F163" s="44"/>
    </row>
    <row r="164" spans="1:6" ht="18" customHeight="1" x14ac:dyDescent="0.25">
      <c r="A164" s="59" t="s">
        <v>316</v>
      </c>
      <c r="B164" s="60" t="s">
        <v>317</v>
      </c>
      <c r="C164" s="61" t="s">
        <v>318</v>
      </c>
      <c r="D164" s="62">
        <f>SUM(D165:D168)</f>
        <v>0</v>
      </c>
      <c r="E164" s="62">
        <f>SUM(E165:E168)</f>
        <v>0</v>
      </c>
      <c r="F164" s="44"/>
    </row>
    <row r="165" spans="1:6" ht="18" customHeight="1" x14ac:dyDescent="0.25">
      <c r="A165" s="68" t="s">
        <v>319</v>
      </c>
      <c r="B165" s="64" t="s">
        <v>320</v>
      </c>
      <c r="C165" s="65"/>
      <c r="D165" s="66"/>
      <c r="E165" s="66"/>
      <c r="F165" s="44"/>
    </row>
    <row r="166" spans="1:6" ht="18" customHeight="1" x14ac:dyDescent="0.25">
      <c r="A166" s="68" t="s">
        <v>321</v>
      </c>
      <c r="B166" s="64" t="s">
        <v>322</v>
      </c>
      <c r="C166" s="65"/>
      <c r="D166" s="66"/>
      <c r="E166" s="66"/>
      <c r="F166" s="44"/>
    </row>
    <row r="167" spans="1:6" ht="18" customHeight="1" x14ac:dyDescent="0.25">
      <c r="A167" s="68" t="s">
        <v>323</v>
      </c>
      <c r="B167" s="64" t="s">
        <v>324</v>
      </c>
      <c r="C167" s="65"/>
      <c r="D167" s="66"/>
      <c r="E167" s="66"/>
      <c r="F167" s="44"/>
    </row>
    <row r="168" spans="1:6" ht="18" customHeight="1" x14ac:dyDescent="0.25">
      <c r="A168" s="68" t="s">
        <v>325</v>
      </c>
      <c r="B168" s="64" t="s">
        <v>326</v>
      </c>
      <c r="C168" s="65"/>
      <c r="D168" s="66"/>
      <c r="E168" s="66"/>
      <c r="F168" s="44"/>
    </row>
    <row r="169" spans="1:6" ht="18" customHeight="1" x14ac:dyDescent="0.25">
      <c r="A169" s="59" t="s">
        <v>327</v>
      </c>
      <c r="B169" s="60" t="s">
        <v>328</v>
      </c>
      <c r="C169" s="61" t="s">
        <v>329</v>
      </c>
      <c r="D169" s="62">
        <f>SUM(D170:D171)</f>
        <v>2146688.5483900001</v>
      </c>
      <c r="E169" s="62">
        <f>SUM(E170:E171)</f>
        <v>2422418.8005499998</v>
      </c>
      <c r="F169" s="44"/>
    </row>
    <row r="170" spans="1:6" ht="18" customHeight="1" x14ac:dyDescent="0.25">
      <c r="A170" s="68" t="s">
        <v>330</v>
      </c>
      <c r="B170" s="64" t="s">
        <v>331</v>
      </c>
      <c r="C170" s="65"/>
      <c r="D170" s="66">
        <v>2204726.031</v>
      </c>
      <c r="E170" s="66">
        <v>2417448.4820599998</v>
      </c>
      <c r="F170" s="44"/>
    </row>
    <row r="171" spans="1:6" ht="18" customHeight="1" x14ac:dyDescent="0.25">
      <c r="A171" s="68" t="s">
        <v>332</v>
      </c>
      <c r="B171" s="64" t="s">
        <v>333</v>
      </c>
      <c r="C171" s="65"/>
      <c r="D171" s="66">
        <v>-58037.482609999832</v>
      </c>
      <c r="E171" s="66">
        <v>4970.3184900002088</v>
      </c>
      <c r="F171" s="44"/>
    </row>
    <row r="172" spans="1:6" ht="18" customHeight="1" x14ac:dyDescent="0.25">
      <c r="A172" s="67" t="s">
        <v>334</v>
      </c>
      <c r="B172" s="72" t="s">
        <v>335</v>
      </c>
      <c r="C172" s="65"/>
      <c r="D172" s="66"/>
      <c r="E172" s="66"/>
      <c r="F172" s="47"/>
    </row>
    <row r="173" spans="1:6" ht="18" customHeight="1" x14ac:dyDescent="0.25">
      <c r="A173" s="59" t="s">
        <v>336</v>
      </c>
      <c r="B173" s="60" t="s">
        <v>337</v>
      </c>
      <c r="C173" s="61" t="s">
        <v>338</v>
      </c>
      <c r="D173" s="62">
        <f>SUM(D174:D175)</f>
        <v>0</v>
      </c>
      <c r="E173" s="62">
        <f>SUM(E174:E175)</f>
        <v>0</v>
      </c>
      <c r="F173" s="44"/>
    </row>
    <row r="174" spans="1:6" ht="27" customHeight="1" x14ac:dyDescent="0.25">
      <c r="A174" s="68" t="s">
        <v>339</v>
      </c>
      <c r="B174" s="64" t="s">
        <v>340</v>
      </c>
      <c r="C174" s="65"/>
      <c r="D174" s="66"/>
      <c r="E174" s="66"/>
      <c r="F174" s="44"/>
    </row>
    <row r="175" spans="1:6" ht="27" customHeight="1" x14ac:dyDescent="0.25">
      <c r="A175" s="68" t="s">
        <v>341</v>
      </c>
      <c r="B175" s="64" t="s">
        <v>342</v>
      </c>
      <c r="C175" s="65"/>
      <c r="D175" s="66"/>
      <c r="E175" s="66"/>
      <c r="F175" s="44"/>
    </row>
    <row r="176" spans="1:6" ht="18" customHeight="1" x14ac:dyDescent="0.25">
      <c r="A176" s="59" t="s">
        <v>343</v>
      </c>
      <c r="B176" s="60" t="s">
        <v>344</v>
      </c>
      <c r="C176" s="61" t="s">
        <v>345</v>
      </c>
      <c r="D176" s="62">
        <f>SUM(D177:D180)</f>
        <v>0</v>
      </c>
      <c r="E176" s="62">
        <f>SUM(E177:E180)</f>
        <v>0</v>
      </c>
      <c r="F176" s="44"/>
    </row>
    <row r="177" spans="1:6" ht="18" customHeight="1" x14ac:dyDescent="0.25">
      <c r="A177" s="68" t="s">
        <v>346</v>
      </c>
      <c r="B177" s="64" t="s">
        <v>347</v>
      </c>
      <c r="C177" s="65"/>
      <c r="D177" s="66"/>
      <c r="E177" s="66"/>
      <c r="F177" s="44"/>
    </row>
    <row r="178" spans="1:6" ht="18" customHeight="1" x14ac:dyDescent="0.25">
      <c r="A178" s="68" t="s">
        <v>348</v>
      </c>
      <c r="B178" s="64" t="s">
        <v>349</v>
      </c>
      <c r="C178" s="65"/>
      <c r="D178" s="66"/>
      <c r="E178" s="66"/>
      <c r="F178" s="44"/>
    </row>
    <row r="179" spans="1:6" ht="18" customHeight="1" x14ac:dyDescent="0.25">
      <c r="A179" s="68" t="s">
        <v>350</v>
      </c>
      <c r="B179" s="64" t="s">
        <v>351</v>
      </c>
      <c r="C179" s="65"/>
      <c r="D179" s="66"/>
      <c r="E179" s="66"/>
      <c r="F179" s="44"/>
    </row>
    <row r="180" spans="1:6" ht="18" customHeight="1" x14ac:dyDescent="0.25">
      <c r="A180" s="68" t="s">
        <v>352</v>
      </c>
      <c r="B180" s="64" t="s">
        <v>353</v>
      </c>
      <c r="C180" s="65"/>
      <c r="D180" s="66"/>
      <c r="E180" s="66"/>
      <c r="F180" s="44"/>
    </row>
    <row r="181" spans="1:6" ht="18" customHeight="1" x14ac:dyDescent="0.25">
      <c r="A181" s="79"/>
      <c r="B181" s="56" t="s">
        <v>354</v>
      </c>
      <c r="C181" s="80"/>
      <c r="D181" s="76">
        <f>+D176+D173+D169+D164+D161+D158+D155</f>
        <v>2635626.7234200002</v>
      </c>
      <c r="E181" s="76">
        <f>+E176+E173+E169+E164+E161+E158+E155</f>
        <v>2901283.5192799997</v>
      </c>
      <c r="F181" s="43"/>
    </row>
    <row r="182" spans="1:6" ht="18" customHeight="1" x14ac:dyDescent="0.25">
      <c r="A182" s="77"/>
      <c r="B182" s="52" t="s">
        <v>355</v>
      </c>
      <c r="C182" s="53"/>
      <c r="D182" s="78">
        <f>+D181+D151</f>
        <v>3377616.5944100004</v>
      </c>
      <c r="E182" s="78">
        <f>+E181+E151</f>
        <v>3824568.8026099997</v>
      </c>
      <c r="F182" s="44"/>
    </row>
    <row r="183" spans="1:6" ht="18" customHeight="1" x14ac:dyDescent="0.25">
      <c r="B183" s="48"/>
      <c r="C183" s="45"/>
      <c r="D183" s="49">
        <f>+D182-D91</f>
        <v>-1.9999220967292786E-5</v>
      </c>
      <c r="E183" s="49">
        <f>+E182-E91</f>
        <v>0</v>
      </c>
    </row>
    <row r="184" spans="1:6" ht="18" customHeight="1" x14ac:dyDescent="0.25">
      <c r="C184" s="45"/>
    </row>
    <row r="185" spans="1:6" ht="18" customHeight="1" x14ac:dyDescent="0.25">
      <c r="B185" s="35"/>
      <c r="C185" s="84"/>
    </row>
    <row r="186" spans="1:6" ht="18" customHeight="1" x14ac:dyDescent="0.25">
      <c r="B186" s="35"/>
      <c r="C186" s="84"/>
    </row>
    <row r="187" spans="1:6" ht="18" customHeight="1" x14ac:dyDescent="0.25">
      <c r="B187" s="35"/>
      <c r="C187" s="84"/>
    </row>
    <row r="188" spans="1:6" ht="18" customHeight="1" x14ac:dyDescent="0.25">
      <c r="B188" s="85" t="s">
        <v>1580</v>
      </c>
      <c r="C188" s="15"/>
    </row>
    <row r="189" spans="1:6" ht="18" customHeight="1" x14ac:dyDescent="0.25">
      <c r="C189" s="45"/>
    </row>
    <row r="190" spans="1:6" ht="18" customHeight="1" x14ac:dyDescent="0.25">
      <c r="B190" s="35"/>
      <c r="C190" s="84"/>
    </row>
    <row r="191" spans="1:6" ht="18" customHeight="1" x14ac:dyDescent="0.25">
      <c r="B191" s="35"/>
      <c r="C191" s="84"/>
    </row>
    <row r="192" spans="1:6" ht="18" customHeight="1" x14ac:dyDescent="0.25">
      <c r="B192" s="35"/>
      <c r="C192" s="84"/>
    </row>
    <row r="193" spans="2:3" ht="18" customHeight="1" x14ac:dyDescent="0.25">
      <c r="B193" s="85" t="s">
        <v>1581</v>
      </c>
      <c r="C193" s="15"/>
    </row>
    <row r="194" spans="2:3" ht="18" customHeight="1" x14ac:dyDescent="0.25">
      <c r="C194" s="45"/>
    </row>
    <row r="195" spans="2:3" ht="18" customHeight="1" x14ac:dyDescent="0.25">
      <c r="B195" s="35"/>
      <c r="C195" s="45"/>
    </row>
    <row r="196" spans="2:3" ht="18" customHeight="1" x14ac:dyDescent="0.25">
      <c r="B196" s="35"/>
      <c r="C196" s="45"/>
    </row>
    <row r="197" spans="2:3" ht="18" customHeight="1" x14ac:dyDescent="0.25">
      <c r="B197" s="35"/>
      <c r="C197" s="45"/>
    </row>
    <row r="198" spans="2:3" ht="18" customHeight="1" x14ac:dyDescent="0.25">
      <c r="B198" s="85" t="s">
        <v>1582</v>
      </c>
      <c r="C198" s="45"/>
    </row>
    <row r="199" spans="2:3" ht="18" customHeight="1" x14ac:dyDescent="0.25">
      <c r="C199" s="45"/>
    </row>
    <row r="200" spans="2:3" ht="18" customHeight="1" x14ac:dyDescent="0.25">
      <c r="C200" s="45"/>
    </row>
  </sheetData>
  <sheetProtection algorithmName="SHA-512" hashValue="zaOqgX3eb9ijLND+bpgj0e9NdGLkInIjr2Zr0X/korYdZseF0Ek8Hjhc3HIVDENJTX73Q5iGvB2BTz+VWE6ggQ==" saltValue="Lc3hnK/QuHuMA+Ukt7/ErQ==" spinCount="100000" sheet="1" objects="1" scenarios="1"/>
  <protectedRanges>
    <protectedRange sqref="D11:E12 D14:E18 D38:E42 D44:E46 D51:E55 D57:E63 D65:E73 D75:E80 D82:E85 D87:E89 D20:E36" name="Rango3"/>
    <protectedRange sqref="D147:E149 D144:E145 D141:E142 D137:E139 D129:E135 D122:E124 D119:E120 D113:E117 D107:E111 D96:E105" name="Rango2"/>
    <protectedRange sqref="D156:E157 D177:E180 D174:E175 D170:E171 D165:E168 D162:E163 D159:E160" name="Rango1"/>
    <protectedRange sqref="B190:C190 A185:F185 B195" name="Rango2_1"/>
  </protectedRanges>
  <mergeCells count="4">
    <mergeCell ref="A1:E1"/>
    <mergeCell ref="A2:E2"/>
    <mergeCell ref="A3:E3"/>
    <mergeCell ref="A4:E4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ageMargins left="0.70866141732283472" right="0.70866141732283472" top="0.74803149606299213" bottom="0.74803149606299213" header="0.31496062992125984" footer="0.31496062992125984"/>
  <pageSetup scale="66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view="pageBreakPreview" topLeftCell="A226" zoomScaleNormal="100" zoomScaleSheetLayoutView="100" workbookViewId="0">
      <selection activeCell="D237" sqref="D237"/>
    </sheetView>
  </sheetViews>
  <sheetFormatPr baseColWidth="10" defaultColWidth="11.42578125" defaultRowHeight="12.75" x14ac:dyDescent="0.25"/>
  <cols>
    <col min="1" max="1" width="15" style="38" customWidth="1"/>
    <col min="2" max="2" width="62.5703125" style="38" customWidth="1"/>
    <col min="3" max="3" width="10.140625" style="38" customWidth="1"/>
    <col min="4" max="4" width="18.140625" style="49" bestFit="1" customWidth="1"/>
    <col min="5" max="5" width="17.42578125" style="49" bestFit="1" customWidth="1"/>
    <col min="6" max="6" width="18" style="49" bestFit="1" customWidth="1"/>
    <col min="7" max="257" width="11.42578125" style="38"/>
    <col min="258" max="258" width="62.5703125" style="38" customWidth="1"/>
    <col min="259" max="261" width="11.42578125" style="38"/>
    <col min="262" max="262" width="14" style="38" customWidth="1"/>
    <col min="263" max="513" width="11.42578125" style="38"/>
    <col min="514" max="514" width="62.5703125" style="38" customWidth="1"/>
    <col min="515" max="517" width="11.42578125" style="38"/>
    <col min="518" max="518" width="14" style="38" customWidth="1"/>
    <col min="519" max="769" width="11.42578125" style="38"/>
    <col min="770" max="770" width="62.5703125" style="38" customWidth="1"/>
    <col min="771" max="773" width="11.42578125" style="38"/>
    <col min="774" max="774" width="14" style="38" customWidth="1"/>
    <col min="775" max="1025" width="11.42578125" style="38"/>
    <col min="1026" max="1026" width="62.5703125" style="38" customWidth="1"/>
    <col min="1027" max="1029" width="11.42578125" style="38"/>
    <col min="1030" max="1030" width="14" style="38" customWidth="1"/>
    <col min="1031" max="1281" width="11.42578125" style="38"/>
    <col min="1282" max="1282" width="62.5703125" style="38" customWidth="1"/>
    <col min="1283" max="1285" width="11.42578125" style="38"/>
    <col min="1286" max="1286" width="14" style="38" customWidth="1"/>
    <col min="1287" max="1537" width="11.42578125" style="38"/>
    <col min="1538" max="1538" width="62.5703125" style="38" customWidth="1"/>
    <col min="1539" max="1541" width="11.42578125" style="38"/>
    <col min="1542" max="1542" width="14" style="38" customWidth="1"/>
    <col min="1543" max="1793" width="11.42578125" style="38"/>
    <col min="1794" max="1794" width="62.5703125" style="38" customWidth="1"/>
    <col min="1795" max="1797" width="11.42578125" style="38"/>
    <col min="1798" max="1798" width="14" style="38" customWidth="1"/>
    <col min="1799" max="2049" width="11.42578125" style="38"/>
    <col min="2050" max="2050" width="62.5703125" style="38" customWidth="1"/>
    <col min="2051" max="2053" width="11.42578125" style="38"/>
    <col min="2054" max="2054" width="14" style="38" customWidth="1"/>
    <col min="2055" max="2305" width="11.42578125" style="38"/>
    <col min="2306" max="2306" width="62.5703125" style="38" customWidth="1"/>
    <col min="2307" max="2309" width="11.42578125" style="38"/>
    <col min="2310" max="2310" width="14" style="38" customWidth="1"/>
    <col min="2311" max="2561" width="11.42578125" style="38"/>
    <col min="2562" max="2562" width="62.5703125" style="38" customWidth="1"/>
    <col min="2563" max="2565" width="11.42578125" style="38"/>
    <col min="2566" max="2566" width="14" style="38" customWidth="1"/>
    <col min="2567" max="2817" width="11.42578125" style="38"/>
    <col min="2818" max="2818" width="62.5703125" style="38" customWidth="1"/>
    <col min="2819" max="2821" width="11.42578125" style="38"/>
    <col min="2822" max="2822" width="14" style="38" customWidth="1"/>
    <col min="2823" max="3073" width="11.42578125" style="38"/>
    <col min="3074" max="3074" width="62.5703125" style="38" customWidth="1"/>
    <col min="3075" max="3077" width="11.42578125" style="38"/>
    <col min="3078" max="3078" width="14" style="38" customWidth="1"/>
    <col min="3079" max="3329" width="11.42578125" style="38"/>
    <col min="3330" max="3330" width="62.5703125" style="38" customWidth="1"/>
    <col min="3331" max="3333" width="11.42578125" style="38"/>
    <col min="3334" max="3334" width="14" style="38" customWidth="1"/>
    <col min="3335" max="3585" width="11.42578125" style="38"/>
    <col min="3586" max="3586" width="62.5703125" style="38" customWidth="1"/>
    <col min="3587" max="3589" width="11.42578125" style="38"/>
    <col min="3590" max="3590" width="14" style="38" customWidth="1"/>
    <col min="3591" max="3841" width="11.42578125" style="38"/>
    <col min="3842" max="3842" width="62.5703125" style="38" customWidth="1"/>
    <col min="3843" max="3845" width="11.42578125" style="38"/>
    <col min="3846" max="3846" width="14" style="38" customWidth="1"/>
    <col min="3847" max="4097" width="11.42578125" style="38"/>
    <col min="4098" max="4098" width="62.5703125" style="38" customWidth="1"/>
    <col min="4099" max="4101" width="11.42578125" style="38"/>
    <col min="4102" max="4102" width="14" style="38" customWidth="1"/>
    <col min="4103" max="4353" width="11.42578125" style="38"/>
    <col min="4354" max="4354" width="62.5703125" style="38" customWidth="1"/>
    <col min="4355" max="4357" width="11.42578125" style="38"/>
    <col min="4358" max="4358" width="14" style="38" customWidth="1"/>
    <col min="4359" max="4609" width="11.42578125" style="38"/>
    <col min="4610" max="4610" width="62.5703125" style="38" customWidth="1"/>
    <col min="4611" max="4613" width="11.42578125" style="38"/>
    <col min="4614" max="4614" width="14" style="38" customWidth="1"/>
    <col min="4615" max="4865" width="11.42578125" style="38"/>
    <col min="4866" max="4866" width="62.5703125" style="38" customWidth="1"/>
    <col min="4867" max="4869" width="11.42578125" style="38"/>
    <col min="4870" max="4870" width="14" style="38" customWidth="1"/>
    <col min="4871" max="5121" width="11.42578125" style="38"/>
    <col min="5122" max="5122" width="62.5703125" style="38" customWidth="1"/>
    <col min="5123" max="5125" width="11.42578125" style="38"/>
    <col min="5126" max="5126" width="14" style="38" customWidth="1"/>
    <col min="5127" max="5377" width="11.42578125" style="38"/>
    <col min="5378" max="5378" width="62.5703125" style="38" customWidth="1"/>
    <col min="5379" max="5381" width="11.42578125" style="38"/>
    <col min="5382" max="5382" width="14" style="38" customWidth="1"/>
    <col min="5383" max="5633" width="11.42578125" style="38"/>
    <col min="5634" max="5634" width="62.5703125" style="38" customWidth="1"/>
    <col min="5635" max="5637" width="11.42578125" style="38"/>
    <col min="5638" max="5638" width="14" style="38" customWidth="1"/>
    <col min="5639" max="5889" width="11.42578125" style="38"/>
    <col min="5890" max="5890" width="62.5703125" style="38" customWidth="1"/>
    <col min="5891" max="5893" width="11.42578125" style="38"/>
    <col min="5894" max="5894" width="14" style="38" customWidth="1"/>
    <col min="5895" max="6145" width="11.42578125" style="38"/>
    <col min="6146" max="6146" width="62.5703125" style="38" customWidth="1"/>
    <col min="6147" max="6149" width="11.42578125" style="38"/>
    <col min="6150" max="6150" width="14" style="38" customWidth="1"/>
    <col min="6151" max="6401" width="11.42578125" style="38"/>
    <col min="6402" max="6402" width="62.5703125" style="38" customWidth="1"/>
    <col min="6403" max="6405" width="11.42578125" style="38"/>
    <col min="6406" max="6406" width="14" style="38" customWidth="1"/>
    <col min="6407" max="6657" width="11.42578125" style="38"/>
    <col min="6658" max="6658" width="62.5703125" style="38" customWidth="1"/>
    <col min="6659" max="6661" width="11.42578125" style="38"/>
    <col min="6662" max="6662" width="14" style="38" customWidth="1"/>
    <col min="6663" max="6913" width="11.42578125" style="38"/>
    <col min="6914" max="6914" width="62.5703125" style="38" customWidth="1"/>
    <col min="6915" max="6917" width="11.42578125" style="38"/>
    <col min="6918" max="6918" width="14" style="38" customWidth="1"/>
    <col min="6919" max="7169" width="11.42578125" style="38"/>
    <col min="7170" max="7170" width="62.5703125" style="38" customWidth="1"/>
    <col min="7171" max="7173" width="11.42578125" style="38"/>
    <col min="7174" max="7174" width="14" style="38" customWidth="1"/>
    <col min="7175" max="7425" width="11.42578125" style="38"/>
    <col min="7426" max="7426" width="62.5703125" style="38" customWidth="1"/>
    <col min="7427" max="7429" width="11.42578125" style="38"/>
    <col min="7430" max="7430" width="14" style="38" customWidth="1"/>
    <col min="7431" max="7681" width="11.42578125" style="38"/>
    <col min="7682" max="7682" width="62.5703125" style="38" customWidth="1"/>
    <col min="7683" max="7685" width="11.42578125" style="38"/>
    <col min="7686" max="7686" width="14" style="38" customWidth="1"/>
    <col min="7687" max="7937" width="11.42578125" style="38"/>
    <col min="7938" max="7938" width="62.5703125" style="38" customWidth="1"/>
    <col min="7939" max="7941" width="11.42578125" style="38"/>
    <col min="7942" max="7942" width="14" style="38" customWidth="1"/>
    <col min="7943" max="8193" width="11.42578125" style="38"/>
    <col min="8194" max="8194" width="62.5703125" style="38" customWidth="1"/>
    <col min="8195" max="8197" width="11.42578125" style="38"/>
    <col min="8198" max="8198" width="14" style="38" customWidth="1"/>
    <col min="8199" max="8449" width="11.42578125" style="38"/>
    <col min="8450" max="8450" width="62.5703125" style="38" customWidth="1"/>
    <col min="8451" max="8453" width="11.42578125" style="38"/>
    <col min="8454" max="8454" width="14" style="38" customWidth="1"/>
    <col min="8455" max="8705" width="11.42578125" style="38"/>
    <col min="8706" max="8706" width="62.5703125" style="38" customWidth="1"/>
    <col min="8707" max="8709" width="11.42578125" style="38"/>
    <col min="8710" max="8710" width="14" style="38" customWidth="1"/>
    <col min="8711" max="8961" width="11.42578125" style="38"/>
    <col min="8962" max="8962" width="62.5703125" style="38" customWidth="1"/>
    <col min="8963" max="8965" width="11.42578125" style="38"/>
    <col min="8966" max="8966" width="14" style="38" customWidth="1"/>
    <col min="8967" max="9217" width="11.42578125" style="38"/>
    <col min="9218" max="9218" width="62.5703125" style="38" customWidth="1"/>
    <col min="9219" max="9221" width="11.42578125" style="38"/>
    <col min="9222" max="9222" width="14" style="38" customWidth="1"/>
    <col min="9223" max="9473" width="11.42578125" style="38"/>
    <col min="9474" max="9474" width="62.5703125" style="38" customWidth="1"/>
    <col min="9475" max="9477" width="11.42578125" style="38"/>
    <col min="9478" max="9478" width="14" style="38" customWidth="1"/>
    <col min="9479" max="9729" width="11.42578125" style="38"/>
    <col min="9730" max="9730" width="62.5703125" style="38" customWidth="1"/>
    <col min="9731" max="9733" width="11.42578125" style="38"/>
    <col min="9734" max="9734" width="14" style="38" customWidth="1"/>
    <col min="9735" max="9985" width="11.42578125" style="38"/>
    <col min="9986" max="9986" width="62.5703125" style="38" customWidth="1"/>
    <col min="9987" max="9989" width="11.42578125" style="38"/>
    <col min="9990" max="9990" width="14" style="38" customWidth="1"/>
    <col min="9991" max="10241" width="11.42578125" style="38"/>
    <col min="10242" max="10242" width="62.5703125" style="38" customWidth="1"/>
    <col min="10243" max="10245" width="11.42578125" style="38"/>
    <col min="10246" max="10246" width="14" style="38" customWidth="1"/>
    <col min="10247" max="10497" width="11.42578125" style="38"/>
    <col min="10498" max="10498" width="62.5703125" style="38" customWidth="1"/>
    <col min="10499" max="10501" width="11.42578125" style="38"/>
    <col min="10502" max="10502" width="14" style="38" customWidth="1"/>
    <col min="10503" max="10753" width="11.42578125" style="38"/>
    <col min="10754" max="10754" width="62.5703125" style="38" customWidth="1"/>
    <col min="10755" max="10757" width="11.42578125" style="38"/>
    <col min="10758" max="10758" width="14" style="38" customWidth="1"/>
    <col min="10759" max="11009" width="11.42578125" style="38"/>
    <col min="11010" max="11010" width="62.5703125" style="38" customWidth="1"/>
    <col min="11011" max="11013" width="11.42578125" style="38"/>
    <col min="11014" max="11014" width="14" style="38" customWidth="1"/>
    <col min="11015" max="11265" width="11.42578125" style="38"/>
    <col min="11266" max="11266" width="62.5703125" style="38" customWidth="1"/>
    <col min="11267" max="11269" width="11.42578125" style="38"/>
    <col min="11270" max="11270" width="14" style="38" customWidth="1"/>
    <col min="11271" max="11521" width="11.42578125" style="38"/>
    <col min="11522" max="11522" width="62.5703125" style="38" customWidth="1"/>
    <col min="11523" max="11525" width="11.42578125" style="38"/>
    <col min="11526" max="11526" width="14" style="38" customWidth="1"/>
    <col min="11527" max="11777" width="11.42578125" style="38"/>
    <col min="11778" max="11778" width="62.5703125" style="38" customWidth="1"/>
    <col min="11779" max="11781" width="11.42578125" style="38"/>
    <col min="11782" max="11782" width="14" style="38" customWidth="1"/>
    <col min="11783" max="12033" width="11.42578125" style="38"/>
    <col min="12034" max="12034" width="62.5703125" style="38" customWidth="1"/>
    <col min="12035" max="12037" width="11.42578125" style="38"/>
    <col min="12038" max="12038" width="14" style="38" customWidth="1"/>
    <col min="12039" max="12289" width="11.42578125" style="38"/>
    <col min="12290" max="12290" width="62.5703125" style="38" customWidth="1"/>
    <col min="12291" max="12293" width="11.42578125" style="38"/>
    <col min="12294" max="12294" width="14" style="38" customWidth="1"/>
    <col min="12295" max="12545" width="11.42578125" style="38"/>
    <col min="12546" max="12546" width="62.5703125" style="38" customWidth="1"/>
    <col min="12547" max="12549" width="11.42578125" style="38"/>
    <col min="12550" max="12550" width="14" style="38" customWidth="1"/>
    <col min="12551" max="12801" width="11.42578125" style="38"/>
    <col min="12802" max="12802" width="62.5703125" style="38" customWidth="1"/>
    <col min="12803" max="12805" width="11.42578125" style="38"/>
    <col min="12806" max="12806" width="14" style="38" customWidth="1"/>
    <col min="12807" max="13057" width="11.42578125" style="38"/>
    <col min="13058" max="13058" width="62.5703125" style="38" customWidth="1"/>
    <col min="13059" max="13061" width="11.42578125" style="38"/>
    <col min="13062" max="13062" width="14" style="38" customWidth="1"/>
    <col min="13063" max="13313" width="11.42578125" style="38"/>
    <col min="13314" max="13314" width="62.5703125" style="38" customWidth="1"/>
    <col min="13315" max="13317" width="11.42578125" style="38"/>
    <col min="13318" max="13318" width="14" style="38" customWidth="1"/>
    <col min="13319" max="13569" width="11.42578125" style="38"/>
    <col min="13570" max="13570" width="62.5703125" style="38" customWidth="1"/>
    <col min="13571" max="13573" width="11.42578125" style="38"/>
    <col min="13574" max="13574" width="14" style="38" customWidth="1"/>
    <col min="13575" max="13825" width="11.42578125" style="38"/>
    <col min="13826" max="13826" width="62.5703125" style="38" customWidth="1"/>
    <col min="13827" max="13829" width="11.42578125" style="38"/>
    <col min="13830" max="13830" width="14" style="38" customWidth="1"/>
    <col min="13831" max="14081" width="11.42578125" style="38"/>
    <col min="14082" max="14082" width="62.5703125" style="38" customWidth="1"/>
    <col min="14083" max="14085" width="11.42578125" style="38"/>
    <col min="14086" max="14086" width="14" style="38" customWidth="1"/>
    <col min="14087" max="14337" width="11.42578125" style="38"/>
    <col min="14338" max="14338" width="62.5703125" style="38" customWidth="1"/>
    <col min="14339" max="14341" width="11.42578125" style="38"/>
    <col min="14342" max="14342" width="14" style="38" customWidth="1"/>
    <col min="14343" max="14593" width="11.42578125" style="38"/>
    <col min="14594" max="14594" width="62.5703125" style="38" customWidth="1"/>
    <col min="14595" max="14597" width="11.42578125" style="38"/>
    <col min="14598" max="14598" width="14" style="38" customWidth="1"/>
    <col min="14599" max="14849" width="11.42578125" style="38"/>
    <col min="14850" max="14850" width="62.5703125" style="38" customWidth="1"/>
    <col min="14851" max="14853" width="11.42578125" style="38"/>
    <col min="14854" max="14854" width="14" style="38" customWidth="1"/>
    <col min="14855" max="15105" width="11.42578125" style="38"/>
    <col min="15106" max="15106" width="62.5703125" style="38" customWidth="1"/>
    <col min="15107" max="15109" width="11.42578125" style="38"/>
    <col min="15110" max="15110" width="14" style="38" customWidth="1"/>
    <col min="15111" max="15361" width="11.42578125" style="38"/>
    <col min="15362" max="15362" width="62.5703125" style="38" customWidth="1"/>
    <col min="15363" max="15365" width="11.42578125" style="38"/>
    <col min="15366" max="15366" width="14" style="38" customWidth="1"/>
    <col min="15367" max="15617" width="11.42578125" style="38"/>
    <col min="15618" max="15618" width="62.5703125" style="38" customWidth="1"/>
    <col min="15619" max="15621" width="11.42578125" style="38"/>
    <col min="15622" max="15622" width="14" style="38" customWidth="1"/>
    <col min="15623" max="15873" width="11.42578125" style="38"/>
    <col min="15874" max="15874" width="62.5703125" style="38" customWidth="1"/>
    <col min="15875" max="15877" width="11.42578125" style="38"/>
    <col min="15878" max="15878" width="14" style="38" customWidth="1"/>
    <col min="15879" max="16129" width="11.42578125" style="38"/>
    <col min="16130" max="16130" width="62.5703125" style="38" customWidth="1"/>
    <col min="16131" max="16133" width="11.42578125" style="38"/>
    <col min="16134" max="16134" width="14" style="38" customWidth="1"/>
    <col min="16135" max="16384" width="11.42578125" style="38"/>
  </cols>
  <sheetData>
    <row r="1" spans="1:6" ht="18" customHeight="1" x14ac:dyDescent="0.25">
      <c r="A1" s="162" t="str">
        <f ca="1">Data!N1</f>
        <v xml:space="preserve">Consejo Nacional de Investigaciones Científicas y Tecnológicas (CONICIT) </v>
      </c>
      <c r="B1" s="162"/>
      <c r="C1" s="162"/>
      <c r="D1" s="162"/>
      <c r="E1" s="162"/>
      <c r="F1" s="38"/>
    </row>
    <row r="2" spans="1:6" ht="18" customHeight="1" x14ac:dyDescent="0.25">
      <c r="A2" s="162" t="s">
        <v>375</v>
      </c>
      <c r="B2" s="162"/>
      <c r="C2" s="162"/>
      <c r="D2" s="162"/>
      <c r="E2" s="162"/>
      <c r="F2" s="39"/>
    </row>
    <row r="3" spans="1:6" ht="18" customHeight="1" x14ac:dyDescent="0.25">
      <c r="A3" s="162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2022 al 30 de Setiembre de 2022</v>
      </c>
      <c r="B3" s="162"/>
      <c r="C3" s="162"/>
      <c r="D3" s="162"/>
      <c r="E3" s="162"/>
      <c r="F3" s="38"/>
    </row>
    <row r="4" spans="1:6" ht="18" customHeight="1" x14ac:dyDescent="0.25">
      <c r="A4" s="163" t="s">
        <v>1583</v>
      </c>
      <c r="B4" s="163"/>
      <c r="C4" s="163"/>
      <c r="D4" s="163"/>
      <c r="E4" s="163"/>
      <c r="F4" s="38"/>
    </row>
    <row r="5" spans="1:6" ht="7.5" customHeight="1" x14ac:dyDescent="0.25">
      <c r="B5" s="37"/>
      <c r="C5" s="37"/>
      <c r="D5" s="96"/>
    </row>
    <row r="6" spans="1:6" s="113" customFormat="1" ht="24.75" customHeight="1" x14ac:dyDescent="0.25">
      <c r="A6" s="110" t="s">
        <v>1590</v>
      </c>
      <c r="B6" s="110" t="s">
        <v>1677</v>
      </c>
      <c r="C6" s="111" t="s">
        <v>1</v>
      </c>
      <c r="D6" s="110" t="str">
        <f ca="1">"Año "&amp;Data!C2</f>
        <v>Año 2022</v>
      </c>
      <c r="E6" s="110" t="str">
        <f ca="1">"Año "&amp;Data!C2-1</f>
        <v>Año 2021</v>
      </c>
      <c r="F6" s="112"/>
    </row>
    <row r="7" spans="1:6" ht="7.5" customHeight="1" x14ac:dyDescent="0.25">
      <c r="B7" s="37"/>
      <c r="C7" s="37"/>
      <c r="D7" s="96"/>
    </row>
    <row r="8" spans="1:6" s="99" customFormat="1" ht="18" customHeight="1" x14ac:dyDescent="0.25">
      <c r="A8" s="97" t="s">
        <v>376</v>
      </c>
      <c r="B8" s="52" t="s">
        <v>377</v>
      </c>
      <c r="C8" s="82"/>
      <c r="D8" s="83"/>
      <c r="E8" s="83"/>
      <c r="F8" s="98"/>
    </row>
    <row r="9" spans="1:6" s="99" customFormat="1" ht="18" customHeight="1" x14ac:dyDescent="0.25">
      <c r="A9" s="79" t="s">
        <v>378</v>
      </c>
      <c r="B9" s="56" t="s">
        <v>379</v>
      </c>
      <c r="C9" s="80"/>
      <c r="D9" s="76"/>
      <c r="E9" s="76"/>
      <c r="F9" s="98"/>
    </row>
    <row r="10" spans="1:6" ht="18" customHeight="1" x14ac:dyDescent="0.25">
      <c r="A10" s="59" t="s">
        <v>380</v>
      </c>
      <c r="B10" s="60" t="s">
        <v>381</v>
      </c>
      <c r="C10" s="61">
        <v>31</v>
      </c>
      <c r="D10" s="62">
        <f>SUM(D11:D14)</f>
        <v>0</v>
      </c>
      <c r="E10" s="62">
        <f>SUM(E11:E14)</f>
        <v>0</v>
      </c>
      <c r="F10" s="44"/>
    </row>
    <row r="11" spans="1:6" ht="18" customHeight="1" x14ac:dyDescent="0.25">
      <c r="A11" s="63" t="s">
        <v>382</v>
      </c>
      <c r="B11" s="64" t="s">
        <v>383</v>
      </c>
      <c r="C11" s="65"/>
      <c r="D11" s="66"/>
      <c r="E11" s="66"/>
      <c r="F11" s="44"/>
    </row>
    <row r="12" spans="1:6" ht="18" customHeight="1" x14ac:dyDescent="0.25">
      <c r="A12" s="63" t="s">
        <v>384</v>
      </c>
      <c r="B12" s="64" t="s">
        <v>385</v>
      </c>
      <c r="C12" s="65"/>
      <c r="D12" s="66"/>
      <c r="E12" s="66"/>
      <c r="F12" s="44"/>
    </row>
    <row r="13" spans="1:6" ht="18" customHeight="1" x14ac:dyDescent="0.25">
      <c r="A13" s="63" t="s">
        <v>386</v>
      </c>
      <c r="B13" s="64" t="s">
        <v>387</v>
      </c>
      <c r="C13" s="65"/>
      <c r="D13" s="66"/>
      <c r="E13" s="66"/>
      <c r="F13" s="44"/>
    </row>
    <row r="14" spans="1:6" ht="18" customHeight="1" x14ac:dyDescent="0.25">
      <c r="A14" s="63" t="s">
        <v>388</v>
      </c>
      <c r="B14" s="64" t="s">
        <v>389</v>
      </c>
      <c r="C14" s="65"/>
      <c r="D14" s="66"/>
      <c r="E14" s="66"/>
      <c r="F14" s="44"/>
    </row>
    <row r="15" spans="1:6" ht="18" customHeight="1" x14ac:dyDescent="0.25">
      <c r="A15" s="59" t="s">
        <v>390</v>
      </c>
      <c r="B15" s="60" t="s">
        <v>391</v>
      </c>
      <c r="C15" s="61" t="s">
        <v>392</v>
      </c>
      <c r="D15" s="62">
        <f>SUM(D16:D21)</f>
        <v>0</v>
      </c>
      <c r="E15" s="62">
        <f>SUM(E16:E21)</f>
        <v>0</v>
      </c>
      <c r="F15" s="44"/>
    </row>
    <row r="16" spans="1:6" ht="18" customHeight="1" x14ac:dyDescent="0.25">
      <c r="A16" s="68" t="s">
        <v>393</v>
      </c>
      <c r="B16" s="100" t="s">
        <v>394</v>
      </c>
      <c r="C16" s="65"/>
      <c r="D16" s="66"/>
      <c r="E16" s="66"/>
    </row>
    <row r="17" spans="1:6" ht="18" customHeight="1" x14ac:dyDescent="0.25">
      <c r="A17" s="68" t="s">
        <v>395</v>
      </c>
      <c r="B17" s="100" t="s">
        <v>396</v>
      </c>
      <c r="C17" s="65"/>
      <c r="D17" s="66"/>
      <c r="E17" s="66"/>
    </row>
    <row r="18" spans="1:6" ht="18" customHeight="1" x14ac:dyDescent="0.25">
      <c r="A18" s="68" t="s">
        <v>397</v>
      </c>
      <c r="B18" s="100" t="s">
        <v>398</v>
      </c>
      <c r="C18" s="65"/>
      <c r="D18" s="66"/>
      <c r="E18" s="66"/>
    </row>
    <row r="19" spans="1:6" ht="18" customHeight="1" x14ac:dyDescent="0.25">
      <c r="A19" s="68" t="s">
        <v>399</v>
      </c>
      <c r="B19" s="100" t="s">
        <v>400</v>
      </c>
      <c r="C19" s="65"/>
      <c r="D19" s="66"/>
      <c r="E19" s="66"/>
    </row>
    <row r="20" spans="1:6" ht="18" customHeight="1" x14ac:dyDescent="0.25">
      <c r="A20" s="68" t="s">
        <v>401</v>
      </c>
      <c r="B20" s="100" t="s">
        <v>402</v>
      </c>
      <c r="C20" s="65"/>
      <c r="D20" s="66"/>
      <c r="E20" s="66"/>
    </row>
    <row r="21" spans="1:6" ht="18" customHeight="1" x14ac:dyDescent="0.25">
      <c r="A21" s="68" t="s">
        <v>403</v>
      </c>
      <c r="B21" s="100" t="s">
        <v>404</v>
      </c>
      <c r="C21" s="65"/>
      <c r="D21" s="66"/>
      <c r="E21" s="66"/>
    </row>
    <row r="22" spans="1:6" ht="18" customHeight="1" x14ac:dyDescent="0.25">
      <c r="A22" s="59" t="s">
        <v>405</v>
      </c>
      <c r="B22" s="60" t="s">
        <v>406</v>
      </c>
      <c r="C22" s="61" t="s">
        <v>407</v>
      </c>
      <c r="D22" s="62">
        <f>SUM(D23:D25)</f>
        <v>0</v>
      </c>
      <c r="E22" s="62">
        <f>SUM(E23:E25)</f>
        <v>0</v>
      </c>
      <c r="F22" s="44"/>
    </row>
    <row r="23" spans="1:6" ht="18" customHeight="1" x14ac:dyDescent="0.25">
      <c r="A23" s="68" t="s">
        <v>408</v>
      </c>
      <c r="B23" s="100" t="s">
        <v>409</v>
      </c>
      <c r="C23" s="65"/>
      <c r="D23" s="66"/>
      <c r="E23" s="66"/>
    </row>
    <row r="24" spans="1:6" ht="18" customHeight="1" x14ac:dyDescent="0.25">
      <c r="A24" s="68" t="s">
        <v>410</v>
      </c>
      <c r="B24" s="100" t="s">
        <v>411</v>
      </c>
      <c r="C24" s="65"/>
      <c r="D24" s="66"/>
      <c r="E24" s="66"/>
    </row>
    <row r="25" spans="1:6" ht="18" customHeight="1" x14ac:dyDescent="0.25">
      <c r="A25" s="68" t="s">
        <v>412</v>
      </c>
      <c r="B25" s="101" t="s">
        <v>413</v>
      </c>
      <c r="C25" s="65"/>
      <c r="D25" s="66"/>
      <c r="E25" s="66"/>
    </row>
    <row r="26" spans="1:6" ht="18" customHeight="1" x14ac:dyDescent="0.25">
      <c r="A26" s="59" t="s">
        <v>414</v>
      </c>
      <c r="B26" s="60" t="s">
        <v>415</v>
      </c>
      <c r="C26" s="61" t="s">
        <v>416</v>
      </c>
      <c r="D26" s="62">
        <f>SUM(D27:D29)</f>
        <v>0</v>
      </c>
      <c r="E26" s="62">
        <f>SUM(E27:E29)</f>
        <v>0</v>
      </c>
      <c r="F26" s="44"/>
    </row>
    <row r="27" spans="1:6" ht="18" customHeight="1" x14ac:dyDescent="0.25">
      <c r="A27" s="68" t="s">
        <v>417</v>
      </c>
      <c r="B27" s="100" t="s">
        <v>418</v>
      </c>
      <c r="C27" s="65"/>
      <c r="D27" s="66"/>
      <c r="E27" s="66"/>
    </row>
    <row r="28" spans="1:6" ht="18" customHeight="1" x14ac:dyDescent="0.25">
      <c r="A28" s="68" t="s">
        <v>419</v>
      </c>
      <c r="B28" s="100" t="s">
        <v>420</v>
      </c>
      <c r="C28" s="65"/>
      <c r="D28" s="66"/>
      <c r="E28" s="66"/>
    </row>
    <row r="29" spans="1:6" ht="18" customHeight="1" x14ac:dyDescent="0.25">
      <c r="A29" s="68" t="s">
        <v>421</v>
      </c>
      <c r="B29" s="100" t="s">
        <v>422</v>
      </c>
      <c r="C29" s="65"/>
      <c r="D29" s="66"/>
      <c r="E29" s="66"/>
    </row>
    <row r="30" spans="1:6" ht="18" customHeight="1" x14ac:dyDescent="0.25">
      <c r="A30" s="59" t="s">
        <v>423</v>
      </c>
      <c r="B30" s="60" t="s">
        <v>424</v>
      </c>
      <c r="C30" s="61" t="s">
        <v>425</v>
      </c>
      <c r="D30" s="62">
        <f>SUM(D31:D31)</f>
        <v>0</v>
      </c>
      <c r="E30" s="62">
        <f>SUM(E31:E31)</f>
        <v>0</v>
      </c>
      <c r="F30" s="44"/>
    </row>
    <row r="31" spans="1:6" ht="18" customHeight="1" x14ac:dyDescent="0.25">
      <c r="A31" s="68" t="s">
        <v>426</v>
      </c>
      <c r="B31" s="100" t="s">
        <v>427</v>
      </c>
      <c r="C31" s="65"/>
      <c r="D31" s="66"/>
      <c r="E31" s="66"/>
    </row>
    <row r="32" spans="1:6" s="99" customFormat="1" ht="18" customHeight="1" x14ac:dyDescent="0.25">
      <c r="A32" s="79" t="s">
        <v>428</v>
      </c>
      <c r="B32" s="56" t="s">
        <v>429</v>
      </c>
      <c r="C32" s="80"/>
      <c r="D32" s="76"/>
      <c r="E32" s="76"/>
      <c r="F32" s="98"/>
    </row>
    <row r="33" spans="1:6" ht="18" customHeight="1" x14ac:dyDescent="0.25">
      <c r="A33" s="59" t="s">
        <v>430</v>
      </c>
      <c r="B33" s="60" t="s">
        <v>431</v>
      </c>
      <c r="C33" s="61" t="s">
        <v>432</v>
      </c>
      <c r="D33" s="62">
        <f>SUM(D34:D36)</f>
        <v>0</v>
      </c>
      <c r="E33" s="62">
        <f>SUM(E34:E36)</f>
        <v>0</v>
      </c>
      <c r="F33" s="44"/>
    </row>
    <row r="34" spans="1:6" ht="18" customHeight="1" x14ac:dyDescent="0.25">
      <c r="A34" s="68" t="s">
        <v>433</v>
      </c>
      <c r="B34" s="100" t="s">
        <v>434</v>
      </c>
      <c r="C34" s="65"/>
      <c r="D34" s="66"/>
      <c r="E34" s="66"/>
    </row>
    <row r="35" spans="1:6" ht="18" customHeight="1" x14ac:dyDescent="0.25">
      <c r="A35" s="68" t="s">
        <v>435</v>
      </c>
      <c r="B35" s="100" t="s">
        <v>436</v>
      </c>
      <c r="C35" s="65"/>
      <c r="D35" s="66"/>
      <c r="E35" s="66"/>
    </row>
    <row r="36" spans="1:6" ht="18" customHeight="1" x14ac:dyDescent="0.25">
      <c r="A36" s="68" t="s">
        <v>437</v>
      </c>
      <c r="B36" s="100" t="s">
        <v>438</v>
      </c>
      <c r="C36" s="65"/>
      <c r="D36" s="66"/>
      <c r="E36" s="66"/>
    </row>
    <row r="37" spans="1:6" ht="18" customHeight="1" x14ac:dyDescent="0.25">
      <c r="A37" s="59" t="s">
        <v>439</v>
      </c>
      <c r="B37" s="60" t="s">
        <v>440</v>
      </c>
      <c r="C37" s="61" t="s">
        <v>441</v>
      </c>
      <c r="D37" s="62">
        <f>SUM(D38:D38)</f>
        <v>0</v>
      </c>
      <c r="E37" s="62">
        <f>SUM(E38:E38)</f>
        <v>0</v>
      </c>
      <c r="F37" s="44"/>
    </row>
    <row r="38" spans="1:6" ht="18" customHeight="1" x14ac:dyDescent="0.25">
      <c r="A38" s="68" t="s">
        <v>442</v>
      </c>
      <c r="B38" s="100" t="s">
        <v>443</v>
      </c>
      <c r="C38" s="65"/>
      <c r="D38" s="66"/>
      <c r="E38" s="66"/>
    </row>
    <row r="39" spans="1:6" s="99" customFormat="1" ht="18" customHeight="1" x14ac:dyDescent="0.25">
      <c r="A39" s="79" t="s">
        <v>444</v>
      </c>
      <c r="B39" s="56" t="s">
        <v>445</v>
      </c>
      <c r="C39" s="80"/>
      <c r="D39" s="76"/>
      <c r="E39" s="76"/>
      <c r="F39" s="98"/>
    </row>
    <row r="40" spans="1:6" ht="18" customHeight="1" x14ac:dyDescent="0.25">
      <c r="A40" s="59" t="s">
        <v>446</v>
      </c>
      <c r="B40" s="60" t="s">
        <v>447</v>
      </c>
      <c r="C40" s="61" t="s">
        <v>448</v>
      </c>
      <c r="D40" s="62">
        <f>SUM(D41:D44)</f>
        <v>0</v>
      </c>
      <c r="E40" s="62">
        <f>SUM(E41:E44)</f>
        <v>0</v>
      </c>
      <c r="F40" s="44"/>
    </row>
    <row r="41" spans="1:6" ht="18" customHeight="1" x14ac:dyDescent="0.25">
      <c r="A41" s="68" t="s">
        <v>449</v>
      </c>
      <c r="B41" s="100" t="s">
        <v>450</v>
      </c>
      <c r="C41" s="65"/>
      <c r="D41" s="66"/>
      <c r="E41" s="66"/>
    </row>
    <row r="42" spans="1:6" ht="18" customHeight="1" x14ac:dyDescent="0.25">
      <c r="A42" s="68" t="s">
        <v>451</v>
      </c>
      <c r="B42" s="100" t="s">
        <v>452</v>
      </c>
      <c r="C42" s="65"/>
      <c r="D42" s="66"/>
      <c r="E42" s="66"/>
    </row>
    <row r="43" spans="1:6" ht="18" customHeight="1" x14ac:dyDescent="0.25">
      <c r="A43" s="68" t="s">
        <v>453</v>
      </c>
      <c r="B43" s="100" t="s">
        <v>454</v>
      </c>
      <c r="C43" s="65"/>
      <c r="D43" s="66"/>
      <c r="E43" s="66"/>
    </row>
    <row r="44" spans="1:6" ht="18" customHeight="1" x14ac:dyDescent="0.25">
      <c r="A44" s="68" t="s">
        <v>455</v>
      </c>
      <c r="B44" s="100" t="s">
        <v>456</v>
      </c>
      <c r="C44" s="65"/>
      <c r="D44" s="66"/>
      <c r="E44" s="66"/>
    </row>
    <row r="45" spans="1:6" ht="18" customHeight="1" x14ac:dyDescent="0.25">
      <c r="A45" s="59" t="s">
        <v>457</v>
      </c>
      <c r="B45" s="60" t="s">
        <v>458</v>
      </c>
      <c r="C45" s="61" t="s">
        <v>459</v>
      </c>
      <c r="D45" s="62">
        <f>SUM(D46:D46)</f>
        <v>0</v>
      </c>
      <c r="E45" s="62">
        <f>SUM(E46:E46)</f>
        <v>0</v>
      </c>
      <c r="F45" s="44"/>
    </row>
    <row r="46" spans="1:6" ht="18" customHeight="1" x14ac:dyDescent="0.25">
      <c r="A46" s="68" t="s">
        <v>460</v>
      </c>
      <c r="B46" s="100" t="s">
        <v>461</v>
      </c>
      <c r="C46" s="65"/>
      <c r="D46" s="66">
        <v>0</v>
      </c>
      <c r="E46" s="66">
        <v>0</v>
      </c>
    </row>
    <row r="47" spans="1:6" ht="18" customHeight="1" x14ac:dyDescent="0.25">
      <c r="A47" s="59" t="s">
        <v>1699</v>
      </c>
      <c r="B47" s="60" t="s">
        <v>1700</v>
      </c>
      <c r="C47" s="61" t="s">
        <v>466</v>
      </c>
      <c r="D47" s="62">
        <f>SUM(D48:D49)</f>
        <v>0</v>
      </c>
      <c r="E47" s="62">
        <f>SUM(E48:E49)</f>
        <v>0</v>
      </c>
      <c r="F47" s="44"/>
    </row>
    <row r="48" spans="1:6" ht="18" customHeight="1" x14ac:dyDescent="0.25">
      <c r="A48" s="68" t="s">
        <v>1701</v>
      </c>
      <c r="B48" s="100" t="s">
        <v>461</v>
      </c>
      <c r="C48" s="65"/>
      <c r="D48" s="66"/>
      <c r="E48" s="66"/>
    </row>
    <row r="49" spans="1:6" ht="18" customHeight="1" x14ac:dyDescent="0.25">
      <c r="A49" s="68" t="s">
        <v>1702</v>
      </c>
      <c r="B49" s="100" t="s">
        <v>1703</v>
      </c>
      <c r="C49" s="65"/>
      <c r="D49" s="66"/>
      <c r="E49" s="66"/>
    </row>
    <row r="50" spans="1:6" s="99" customFormat="1" ht="18" customHeight="1" x14ac:dyDescent="0.25">
      <c r="A50" s="79" t="s">
        <v>462</v>
      </c>
      <c r="B50" s="56" t="s">
        <v>463</v>
      </c>
      <c r="C50" s="80"/>
      <c r="D50" s="76"/>
      <c r="E50" s="76"/>
      <c r="F50" s="98"/>
    </row>
    <row r="51" spans="1:6" ht="18" customHeight="1" x14ac:dyDescent="0.25">
      <c r="A51" s="59" t="s">
        <v>464</v>
      </c>
      <c r="B51" s="60" t="s">
        <v>465</v>
      </c>
      <c r="C51" s="61" t="s">
        <v>473</v>
      </c>
      <c r="D51" s="62">
        <f>SUM(D52:D53)</f>
        <v>0</v>
      </c>
      <c r="E51" s="62">
        <f>SUM(E52:E53)</f>
        <v>0</v>
      </c>
      <c r="F51" s="44"/>
    </row>
    <row r="52" spans="1:6" ht="18" customHeight="1" x14ac:dyDescent="0.25">
      <c r="A52" s="68" t="s">
        <v>467</v>
      </c>
      <c r="B52" s="100" t="s">
        <v>468</v>
      </c>
      <c r="C52" s="65"/>
      <c r="D52" s="66"/>
      <c r="E52" s="66"/>
    </row>
    <row r="53" spans="1:6" ht="18" customHeight="1" x14ac:dyDescent="0.25">
      <c r="A53" s="68" t="s">
        <v>469</v>
      </c>
      <c r="B53" s="100" t="s">
        <v>470</v>
      </c>
      <c r="C53" s="65"/>
      <c r="D53" s="66"/>
      <c r="E53" s="66"/>
    </row>
    <row r="54" spans="1:6" ht="18" customHeight="1" x14ac:dyDescent="0.25">
      <c r="A54" s="59" t="s">
        <v>471</v>
      </c>
      <c r="B54" s="60" t="s">
        <v>472</v>
      </c>
      <c r="C54" s="61" t="s">
        <v>480</v>
      </c>
      <c r="D54" s="62">
        <f>SUM(D55:D56)</f>
        <v>0</v>
      </c>
      <c r="E54" s="62">
        <f>SUM(E55:E56)</f>
        <v>0</v>
      </c>
      <c r="F54" s="44"/>
    </row>
    <row r="55" spans="1:6" ht="18" customHeight="1" x14ac:dyDescent="0.25">
      <c r="A55" s="68" t="s">
        <v>474</v>
      </c>
      <c r="B55" s="100" t="s">
        <v>475</v>
      </c>
      <c r="C55" s="65"/>
      <c r="D55" s="66"/>
      <c r="E55" s="66"/>
    </row>
    <row r="56" spans="1:6" ht="18" customHeight="1" x14ac:dyDescent="0.25">
      <c r="A56" s="68" t="s">
        <v>476</v>
      </c>
      <c r="B56" s="100" t="s">
        <v>477</v>
      </c>
      <c r="C56" s="65"/>
      <c r="D56" s="66"/>
      <c r="E56" s="66"/>
    </row>
    <row r="57" spans="1:6" ht="18" customHeight="1" x14ac:dyDescent="0.25">
      <c r="A57" s="59" t="s">
        <v>478</v>
      </c>
      <c r="B57" s="60" t="s">
        <v>479</v>
      </c>
      <c r="C57" s="61" t="s">
        <v>489</v>
      </c>
      <c r="D57" s="62">
        <f>SUM(D58:D60)</f>
        <v>0</v>
      </c>
      <c r="E57" s="62">
        <f>SUM(E58:E60)</f>
        <v>0</v>
      </c>
      <c r="F57" s="44"/>
    </row>
    <row r="58" spans="1:6" ht="18" customHeight="1" x14ac:dyDescent="0.25">
      <c r="A58" s="68" t="s">
        <v>481</v>
      </c>
      <c r="B58" s="100" t="s">
        <v>482</v>
      </c>
      <c r="C58" s="65"/>
      <c r="D58" s="66"/>
      <c r="E58" s="66"/>
    </row>
    <row r="59" spans="1:6" ht="18" customHeight="1" x14ac:dyDescent="0.25">
      <c r="A59" s="68" t="s">
        <v>483</v>
      </c>
      <c r="B59" s="100" t="s">
        <v>484</v>
      </c>
      <c r="C59" s="65"/>
      <c r="D59" s="66"/>
      <c r="E59" s="66"/>
    </row>
    <row r="60" spans="1:6" ht="18" customHeight="1" x14ac:dyDescent="0.25">
      <c r="A60" s="68" t="s">
        <v>485</v>
      </c>
      <c r="B60" s="100" t="s">
        <v>486</v>
      </c>
      <c r="C60" s="65"/>
      <c r="D60" s="66"/>
      <c r="E60" s="66"/>
    </row>
    <row r="61" spans="1:6" ht="18" customHeight="1" x14ac:dyDescent="0.25">
      <c r="A61" s="59" t="s">
        <v>487</v>
      </c>
      <c r="B61" s="60" t="s">
        <v>488</v>
      </c>
      <c r="C61" s="61" t="s">
        <v>496</v>
      </c>
      <c r="D61" s="62">
        <f>SUM(D62:D63)</f>
        <v>0</v>
      </c>
      <c r="E61" s="62">
        <f>SUM(E62:E63)</f>
        <v>0</v>
      </c>
      <c r="F61" s="44"/>
    </row>
    <row r="62" spans="1:6" ht="18" customHeight="1" x14ac:dyDescent="0.25">
      <c r="A62" s="68" t="s">
        <v>490</v>
      </c>
      <c r="B62" s="100" t="s">
        <v>491</v>
      </c>
      <c r="C62" s="65"/>
      <c r="D62" s="66"/>
      <c r="E62" s="66"/>
    </row>
    <row r="63" spans="1:6" ht="18" customHeight="1" x14ac:dyDescent="0.25">
      <c r="A63" s="68" t="s">
        <v>492</v>
      </c>
      <c r="B63" s="100" t="s">
        <v>493</v>
      </c>
      <c r="C63" s="65"/>
      <c r="D63" s="66"/>
      <c r="E63" s="66"/>
    </row>
    <row r="64" spans="1:6" ht="18" customHeight="1" x14ac:dyDescent="0.25">
      <c r="A64" s="59" t="s">
        <v>494</v>
      </c>
      <c r="B64" s="60" t="s">
        <v>495</v>
      </c>
      <c r="C64" s="61" t="s">
        <v>517</v>
      </c>
      <c r="D64" s="62">
        <f>SUM(D65:D74)</f>
        <v>0</v>
      </c>
      <c r="E64" s="62">
        <f>SUM(E65:E74)</f>
        <v>0</v>
      </c>
      <c r="F64" s="44"/>
    </row>
    <row r="65" spans="1:6" ht="18" customHeight="1" x14ac:dyDescent="0.25">
      <c r="A65" s="68" t="s">
        <v>497</v>
      </c>
      <c r="B65" s="100" t="s">
        <v>498</v>
      </c>
      <c r="C65" s="65"/>
      <c r="D65" s="66"/>
      <c r="E65" s="66"/>
    </row>
    <row r="66" spans="1:6" ht="18" customHeight="1" x14ac:dyDescent="0.25">
      <c r="A66" s="68" t="s">
        <v>499</v>
      </c>
      <c r="B66" s="100" t="s">
        <v>500</v>
      </c>
      <c r="C66" s="65"/>
      <c r="D66" s="66"/>
      <c r="E66" s="66"/>
    </row>
    <row r="67" spans="1:6" ht="18" customHeight="1" x14ac:dyDescent="0.25">
      <c r="A67" s="68" t="s">
        <v>501</v>
      </c>
      <c r="B67" s="100" t="s">
        <v>502</v>
      </c>
      <c r="C67" s="65"/>
      <c r="D67" s="66"/>
      <c r="E67" s="66"/>
    </row>
    <row r="68" spans="1:6" ht="18" customHeight="1" x14ac:dyDescent="0.25">
      <c r="A68" s="68" t="s">
        <v>503</v>
      </c>
      <c r="B68" s="100" t="s">
        <v>504</v>
      </c>
      <c r="C68" s="65"/>
      <c r="D68" s="66"/>
      <c r="E68" s="66"/>
    </row>
    <row r="69" spans="1:6" ht="18" customHeight="1" x14ac:dyDescent="0.25">
      <c r="A69" s="68" t="s">
        <v>505</v>
      </c>
      <c r="B69" s="100" t="s">
        <v>506</v>
      </c>
      <c r="C69" s="65"/>
      <c r="D69" s="66"/>
      <c r="E69" s="66"/>
    </row>
    <row r="70" spans="1:6" ht="18" customHeight="1" x14ac:dyDescent="0.25">
      <c r="A70" s="68" t="s">
        <v>507</v>
      </c>
      <c r="B70" s="100" t="s">
        <v>508</v>
      </c>
      <c r="C70" s="65"/>
      <c r="D70" s="66"/>
      <c r="E70" s="66"/>
    </row>
    <row r="71" spans="1:6" ht="18" customHeight="1" x14ac:dyDescent="0.25">
      <c r="A71" s="68" t="s">
        <v>509</v>
      </c>
      <c r="B71" s="100" t="s">
        <v>510</v>
      </c>
      <c r="C71" s="65"/>
      <c r="D71" s="66"/>
      <c r="E71" s="66"/>
    </row>
    <row r="72" spans="1:6" ht="18" customHeight="1" x14ac:dyDescent="0.25">
      <c r="A72" s="68" t="s">
        <v>511</v>
      </c>
      <c r="B72" s="100" t="s">
        <v>512</v>
      </c>
      <c r="C72" s="65"/>
      <c r="D72" s="66"/>
      <c r="E72" s="66"/>
    </row>
    <row r="73" spans="1:6" ht="18" customHeight="1" x14ac:dyDescent="0.25">
      <c r="A73" s="68" t="s">
        <v>513</v>
      </c>
      <c r="B73" s="101" t="s">
        <v>514</v>
      </c>
      <c r="C73" s="65"/>
      <c r="D73" s="66"/>
      <c r="E73" s="66"/>
    </row>
    <row r="74" spans="1:6" ht="18" customHeight="1" x14ac:dyDescent="0.25">
      <c r="A74" s="68" t="s">
        <v>1704</v>
      </c>
      <c r="B74" s="101" t="s">
        <v>1705</v>
      </c>
      <c r="C74" s="65"/>
      <c r="D74" s="66"/>
      <c r="E74" s="66"/>
    </row>
    <row r="75" spans="1:6" s="99" customFormat="1" ht="24.75" customHeight="1" x14ac:dyDescent="0.25">
      <c r="A75" s="79" t="s">
        <v>515</v>
      </c>
      <c r="B75" s="56" t="s">
        <v>516</v>
      </c>
      <c r="C75" s="80" t="s">
        <v>524</v>
      </c>
      <c r="D75" s="76">
        <f>SUM(D76:D77)</f>
        <v>0</v>
      </c>
      <c r="E75" s="76">
        <f>SUM(E76:E77)</f>
        <v>0</v>
      </c>
      <c r="F75" s="98"/>
    </row>
    <row r="76" spans="1:6" ht="18" customHeight="1" x14ac:dyDescent="0.25">
      <c r="A76" s="68" t="s">
        <v>518</v>
      </c>
      <c r="B76" s="100" t="s">
        <v>519</v>
      </c>
      <c r="C76" s="65"/>
      <c r="D76" s="66"/>
      <c r="E76" s="66"/>
    </row>
    <row r="77" spans="1:6" s="99" customFormat="1" ht="18" customHeight="1" x14ac:dyDescent="0.25">
      <c r="A77" s="79" t="s">
        <v>520</v>
      </c>
      <c r="B77" s="56" t="s">
        <v>521</v>
      </c>
      <c r="C77" s="80"/>
      <c r="D77" s="76"/>
      <c r="E77" s="76"/>
      <c r="F77" s="98"/>
    </row>
    <row r="78" spans="1:6" ht="18" customHeight="1" x14ac:dyDescent="0.25">
      <c r="A78" s="59" t="s">
        <v>522</v>
      </c>
      <c r="B78" s="60" t="s">
        <v>523</v>
      </c>
      <c r="C78" s="61" t="s">
        <v>533</v>
      </c>
      <c r="D78" s="62">
        <f>SUM(D79:D81)</f>
        <v>3.2699999999999999E-3</v>
      </c>
      <c r="E78" s="62">
        <f>SUM(E79:E81)</f>
        <v>3.3399999999999997E-3</v>
      </c>
      <c r="F78" s="44"/>
    </row>
    <row r="79" spans="1:6" ht="18" customHeight="1" x14ac:dyDescent="0.25">
      <c r="A79" s="68" t="s">
        <v>525</v>
      </c>
      <c r="B79" s="100" t="s">
        <v>526</v>
      </c>
      <c r="C79" s="65"/>
      <c r="D79" s="66">
        <v>3.2699999999999999E-3</v>
      </c>
      <c r="E79" s="66">
        <v>3.3399999999999997E-3</v>
      </c>
    </row>
    <row r="80" spans="1:6" ht="18" customHeight="1" x14ac:dyDescent="0.25">
      <c r="A80" s="68" t="s">
        <v>527</v>
      </c>
      <c r="B80" s="100" t="s">
        <v>528</v>
      </c>
      <c r="C80" s="65"/>
      <c r="D80" s="66"/>
      <c r="E80" s="66"/>
    </row>
    <row r="81" spans="1:6" ht="18" customHeight="1" x14ac:dyDescent="0.25">
      <c r="A81" s="68" t="s">
        <v>529</v>
      </c>
      <c r="B81" s="100" t="s">
        <v>530</v>
      </c>
      <c r="C81" s="65"/>
      <c r="D81" s="66"/>
      <c r="E81" s="66"/>
    </row>
    <row r="82" spans="1:6" ht="18" customHeight="1" x14ac:dyDescent="0.25">
      <c r="A82" s="59" t="s">
        <v>531</v>
      </c>
      <c r="B82" s="60" t="s">
        <v>532</v>
      </c>
      <c r="C82" s="61" t="s">
        <v>542</v>
      </c>
      <c r="D82" s="62">
        <f>SUM(D83:D85)</f>
        <v>0</v>
      </c>
      <c r="E82" s="62">
        <f>SUM(E83:E85)</f>
        <v>0</v>
      </c>
      <c r="F82" s="44"/>
    </row>
    <row r="83" spans="1:6" ht="18" customHeight="1" x14ac:dyDescent="0.25">
      <c r="A83" s="68" t="s">
        <v>534</v>
      </c>
      <c r="B83" s="100" t="s">
        <v>535</v>
      </c>
      <c r="C83" s="65"/>
      <c r="D83" s="66"/>
      <c r="E83" s="66"/>
    </row>
    <row r="84" spans="1:6" ht="18" customHeight="1" x14ac:dyDescent="0.25">
      <c r="A84" s="68" t="s">
        <v>536</v>
      </c>
      <c r="B84" s="100" t="s">
        <v>537</v>
      </c>
      <c r="C84" s="65"/>
      <c r="D84" s="66"/>
      <c r="E84" s="66"/>
    </row>
    <row r="85" spans="1:6" ht="18" customHeight="1" x14ac:dyDescent="0.25">
      <c r="A85" s="68" t="s">
        <v>538</v>
      </c>
      <c r="B85" s="100" t="s">
        <v>539</v>
      </c>
      <c r="C85" s="65"/>
      <c r="D85" s="66"/>
      <c r="E85" s="66"/>
    </row>
    <row r="86" spans="1:6" ht="18" customHeight="1" x14ac:dyDescent="0.25">
      <c r="A86" s="59" t="s">
        <v>540</v>
      </c>
      <c r="B86" s="60" t="s">
        <v>541</v>
      </c>
      <c r="C86" s="61" t="s">
        <v>559</v>
      </c>
      <c r="D86" s="62">
        <f>SUM(D87:D92)</f>
        <v>45.779000000000003</v>
      </c>
      <c r="E86" s="62">
        <f>SUM(E87:E92)</f>
        <v>0</v>
      </c>
      <c r="F86" s="44"/>
    </row>
    <row r="87" spans="1:6" ht="18" customHeight="1" x14ac:dyDescent="0.25">
      <c r="A87" s="68" t="s">
        <v>543</v>
      </c>
      <c r="B87" s="100" t="s">
        <v>544</v>
      </c>
      <c r="C87" s="65"/>
      <c r="D87" s="66"/>
      <c r="E87" s="66"/>
    </row>
    <row r="88" spans="1:6" ht="18" customHeight="1" x14ac:dyDescent="0.25">
      <c r="A88" s="68" t="s">
        <v>545</v>
      </c>
      <c r="B88" s="100" t="s">
        <v>546</v>
      </c>
      <c r="C88" s="65"/>
      <c r="D88" s="66"/>
      <c r="E88" s="66"/>
    </row>
    <row r="89" spans="1:6" ht="18" customHeight="1" x14ac:dyDescent="0.25">
      <c r="A89" s="68" t="s">
        <v>547</v>
      </c>
      <c r="B89" s="100" t="s">
        <v>548</v>
      </c>
      <c r="C89" s="65"/>
      <c r="D89" s="66">
        <v>45.779000000000003</v>
      </c>
      <c r="E89" s="66">
        <v>0</v>
      </c>
    </row>
    <row r="90" spans="1:6" ht="18" customHeight="1" x14ac:dyDescent="0.25">
      <c r="A90" s="68" t="s">
        <v>549</v>
      </c>
      <c r="B90" s="100" t="s">
        <v>550</v>
      </c>
      <c r="C90" s="65"/>
      <c r="D90" s="66"/>
      <c r="E90" s="66"/>
    </row>
    <row r="91" spans="1:6" ht="18" customHeight="1" x14ac:dyDescent="0.25">
      <c r="A91" s="68" t="s">
        <v>551</v>
      </c>
      <c r="B91" s="100" t="s">
        <v>552</v>
      </c>
      <c r="C91" s="65"/>
      <c r="D91" s="66"/>
      <c r="E91" s="66"/>
    </row>
    <row r="92" spans="1:6" ht="18" customHeight="1" x14ac:dyDescent="0.25">
      <c r="A92" s="68" t="s">
        <v>553</v>
      </c>
      <c r="B92" s="100" t="s">
        <v>554</v>
      </c>
      <c r="C92" s="65"/>
      <c r="D92" s="66"/>
      <c r="E92" s="66"/>
    </row>
    <row r="93" spans="1:6" s="99" customFormat="1" ht="18" customHeight="1" x14ac:dyDescent="0.25">
      <c r="A93" s="79" t="s">
        <v>555</v>
      </c>
      <c r="B93" s="56" t="s">
        <v>556</v>
      </c>
      <c r="C93" s="80"/>
      <c r="D93" s="76"/>
      <c r="E93" s="76"/>
      <c r="F93" s="98"/>
    </row>
    <row r="94" spans="1:6" ht="18" customHeight="1" x14ac:dyDescent="0.25">
      <c r="A94" s="59" t="s">
        <v>557</v>
      </c>
      <c r="B94" s="60" t="s">
        <v>558</v>
      </c>
      <c r="C94" s="61" t="s">
        <v>567</v>
      </c>
      <c r="D94" s="62">
        <f>SUM(D95:D97)</f>
        <v>1027456.85503</v>
      </c>
      <c r="E94" s="62">
        <f>SUM(E95:E97)</f>
        <v>1236330.6974500001</v>
      </c>
      <c r="F94" s="44"/>
    </row>
    <row r="95" spans="1:6" ht="18" customHeight="1" x14ac:dyDescent="0.25">
      <c r="A95" s="68" t="s">
        <v>560</v>
      </c>
      <c r="B95" s="100" t="s">
        <v>561</v>
      </c>
      <c r="C95" s="65"/>
      <c r="D95" s="66"/>
      <c r="E95" s="66"/>
    </row>
    <row r="96" spans="1:6" ht="18" customHeight="1" x14ac:dyDescent="0.25">
      <c r="A96" s="68" t="s">
        <v>562</v>
      </c>
      <c r="B96" s="100" t="s">
        <v>563</v>
      </c>
      <c r="C96" s="65"/>
      <c r="D96" s="66">
        <v>1027456.85503</v>
      </c>
      <c r="E96" s="160">
        <v>1236330.6974500001</v>
      </c>
    </row>
    <row r="97" spans="1:6" ht="18" customHeight="1" x14ac:dyDescent="0.25">
      <c r="A97" s="68" t="s">
        <v>564</v>
      </c>
      <c r="B97" s="100" t="s">
        <v>565</v>
      </c>
      <c r="C97" s="65"/>
      <c r="D97" s="66"/>
      <c r="E97" s="66"/>
    </row>
    <row r="98" spans="1:6" ht="18" customHeight="1" x14ac:dyDescent="0.25">
      <c r="A98" s="59" t="s">
        <v>566</v>
      </c>
      <c r="B98" s="60" t="s">
        <v>303</v>
      </c>
      <c r="C98" s="61" t="s">
        <v>578</v>
      </c>
      <c r="D98" s="62">
        <f>SUM(D99:D101)</f>
        <v>0</v>
      </c>
      <c r="E98" s="62">
        <f>SUM(E99:E101)</f>
        <v>0</v>
      </c>
      <c r="F98" s="44"/>
    </row>
    <row r="99" spans="1:6" ht="18" customHeight="1" x14ac:dyDescent="0.25">
      <c r="A99" s="68" t="s">
        <v>568</v>
      </c>
      <c r="B99" s="100" t="s">
        <v>569</v>
      </c>
      <c r="C99" s="65"/>
      <c r="D99" s="66"/>
      <c r="E99" s="66"/>
    </row>
    <row r="100" spans="1:6" ht="18" customHeight="1" x14ac:dyDescent="0.25">
      <c r="A100" s="68" t="s">
        <v>570</v>
      </c>
      <c r="B100" s="100" t="s">
        <v>571</v>
      </c>
      <c r="C100" s="65"/>
      <c r="D100" s="66"/>
      <c r="E100" s="66"/>
    </row>
    <row r="101" spans="1:6" ht="18" customHeight="1" x14ac:dyDescent="0.25">
      <c r="A101" s="68" t="s">
        <v>572</v>
      </c>
      <c r="B101" s="100" t="s">
        <v>573</v>
      </c>
      <c r="C101" s="65"/>
      <c r="D101" s="66"/>
      <c r="E101" s="66"/>
    </row>
    <row r="102" spans="1:6" s="99" customFormat="1" ht="18" customHeight="1" x14ac:dyDescent="0.25">
      <c r="A102" s="79" t="s">
        <v>574</v>
      </c>
      <c r="B102" s="56" t="s">
        <v>575</v>
      </c>
      <c r="C102" s="80"/>
      <c r="D102" s="76"/>
      <c r="E102" s="76"/>
      <c r="F102" s="98"/>
    </row>
    <row r="103" spans="1:6" ht="18" customHeight="1" x14ac:dyDescent="0.25">
      <c r="A103" s="59" t="s">
        <v>576</v>
      </c>
      <c r="B103" s="60" t="s">
        <v>577</v>
      </c>
      <c r="C103" s="61" t="s">
        <v>593</v>
      </c>
      <c r="D103" s="62">
        <f>SUM(D104:D109)</f>
        <v>4463.0971200000004</v>
      </c>
      <c r="E103" s="62">
        <f>SUM(E104:E109)</f>
        <v>1466.49594</v>
      </c>
      <c r="F103" s="44"/>
    </row>
    <row r="104" spans="1:6" ht="18" customHeight="1" x14ac:dyDescent="0.25">
      <c r="A104" s="68" t="s">
        <v>579</v>
      </c>
      <c r="B104" s="100" t="s">
        <v>580</v>
      </c>
      <c r="C104" s="65"/>
      <c r="D104" s="66">
        <v>4463.0971200000004</v>
      </c>
      <c r="E104" s="66">
        <v>1466.49594</v>
      </c>
    </row>
    <row r="105" spans="1:6" ht="18" customHeight="1" x14ac:dyDescent="0.25">
      <c r="A105" s="68" t="s">
        <v>581</v>
      </c>
      <c r="B105" s="100" t="s">
        <v>582</v>
      </c>
      <c r="C105" s="65"/>
      <c r="D105" s="66"/>
      <c r="E105" s="66"/>
    </row>
    <row r="106" spans="1:6" ht="18" customHeight="1" x14ac:dyDescent="0.25">
      <c r="A106" s="68" t="s">
        <v>583</v>
      </c>
      <c r="B106" s="100" t="s">
        <v>584</v>
      </c>
      <c r="C106" s="65"/>
      <c r="D106" s="66"/>
      <c r="E106" s="66"/>
    </row>
    <row r="107" spans="1:6" ht="18" customHeight="1" x14ac:dyDescent="0.25">
      <c r="A107" s="68" t="s">
        <v>585</v>
      </c>
      <c r="B107" s="100" t="s">
        <v>586</v>
      </c>
      <c r="C107" s="65"/>
      <c r="D107" s="66"/>
      <c r="E107" s="66"/>
    </row>
    <row r="108" spans="1:6" ht="18" customHeight="1" x14ac:dyDescent="0.25">
      <c r="A108" s="68" t="s">
        <v>587</v>
      </c>
      <c r="B108" s="100" t="s">
        <v>588</v>
      </c>
      <c r="C108" s="65"/>
      <c r="D108" s="66"/>
      <c r="E108" s="66"/>
    </row>
    <row r="109" spans="1:6" ht="18" customHeight="1" x14ac:dyDescent="0.25">
      <c r="A109" s="68" t="s">
        <v>589</v>
      </c>
      <c r="B109" s="100" t="s">
        <v>590</v>
      </c>
      <c r="C109" s="65"/>
      <c r="D109" s="66"/>
      <c r="E109" s="66"/>
    </row>
    <row r="110" spans="1:6" ht="18" customHeight="1" x14ac:dyDescent="0.25">
      <c r="A110" s="59" t="s">
        <v>591</v>
      </c>
      <c r="B110" s="60" t="s">
        <v>592</v>
      </c>
      <c r="C110" s="61" t="s">
        <v>600</v>
      </c>
      <c r="D110" s="62">
        <f>SUM(D111:D112)</f>
        <v>0</v>
      </c>
      <c r="E110" s="62">
        <f>SUM(E111:E112)</f>
        <v>0</v>
      </c>
      <c r="F110" s="44"/>
    </row>
    <row r="111" spans="1:6" ht="18" customHeight="1" x14ac:dyDescent="0.25">
      <c r="A111" s="68" t="s">
        <v>594</v>
      </c>
      <c r="B111" s="100" t="s">
        <v>595</v>
      </c>
      <c r="C111" s="65"/>
      <c r="D111" s="66"/>
      <c r="E111" s="66"/>
    </row>
    <row r="112" spans="1:6" ht="18" customHeight="1" x14ac:dyDescent="0.25">
      <c r="A112" s="68" t="s">
        <v>596</v>
      </c>
      <c r="B112" s="101" t="s">
        <v>597</v>
      </c>
      <c r="C112" s="65"/>
      <c r="D112" s="66"/>
      <c r="E112" s="66"/>
    </row>
    <row r="113" spans="1:6" ht="18" customHeight="1" x14ac:dyDescent="0.25">
      <c r="A113" s="59" t="s">
        <v>598</v>
      </c>
      <c r="B113" s="60" t="s">
        <v>599</v>
      </c>
      <c r="C113" s="61" t="s">
        <v>613</v>
      </c>
      <c r="D113" s="62">
        <f>SUM(D114:D118)</f>
        <v>0</v>
      </c>
      <c r="E113" s="62">
        <f>SUM(E114:E118)</f>
        <v>0</v>
      </c>
      <c r="F113" s="44"/>
    </row>
    <row r="114" spans="1:6" ht="18" customHeight="1" x14ac:dyDescent="0.25">
      <c r="A114" s="68" t="s">
        <v>601</v>
      </c>
      <c r="B114" s="101" t="s">
        <v>602</v>
      </c>
      <c r="C114" s="65"/>
      <c r="D114" s="66"/>
      <c r="E114" s="66"/>
    </row>
    <row r="115" spans="1:6" ht="18" customHeight="1" x14ac:dyDescent="0.25">
      <c r="A115" s="68" t="s">
        <v>603</v>
      </c>
      <c r="B115" s="101" t="s">
        <v>604</v>
      </c>
      <c r="C115" s="65"/>
      <c r="D115" s="66"/>
      <c r="E115" s="66"/>
    </row>
    <row r="116" spans="1:6" ht="24.75" customHeight="1" x14ac:dyDescent="0.25">
      <c r="A116" s="68" t="s">
        <v>605</v>
      </c>
      <c r="B116" s="100" t="s">
        <v>606</v>
      </c>
      <c r="C116" s="65"/>
      <c r="D116" s="66"/>
      <c r="E116" s="66"/>
    </row>
    <row r="117" spans="1:6" ht="18" customHeight="1" x14ac:dyDescent="0.25">
      <c r="A117" s="68" t="s">
        <v>607</v>
      </c>
      <c r="B117" s="100" t="s">
        <v>608</v>
      </c>
      <c r="C117" s="65"/>
      <c r="D117" s="66"/>
      <c r="E117" s="66"/>
    </row>
    <row r="118" spans="1:6" ht="24.75" customHeight="1" x14ac:dyDescent="0.25">
      <c r="A118" s="68" t="s">
        <v>609</v>
      </c>
      <c r="B118" s="100" t="s">
        <v>610</v>
      </c>
      <c r="C118" s="65"/>
      <c r="D118" s="66"/>
      <c r="E118" s="66"/>
    </row>
    <row r="119" spans="1:6" ht="18" customHeight="1" x14ac:dyDescent="0.25">
      <c r="A119" s="59" t="s">
        <v>611</v>
      </c>
      <c r="B119" s="60" t="s">
        <v>612</v>
      </c>
      <c r="C119" s="61" t="s">
        <v>622</v>
      </c>
      <c r="D119" s="62">
        <f>SUM(D120:D122)</f>
        <v>0</v>
      </c>
      <c r="E119" s="62">
        <f>SUM(E120:E122)</f>
        <v>0</v>
      </c>
      <c r="F119" s="44"/>
    </row>
    <row r="120" spans="1:6" ht="18" customHeight="1" x14ac:dyDescent="0.25">
      <c r="A120" s="68" t="s">
        <v>614</v>
      </c>
      <c r="B120" s="101" t="s">
        <v>615</v>
      </c>
      <c r="C120" s="65"/>
      <c r="D120" s="66"/>
      <c r="E120" s="66"/>
    </row>
    <row r="121" spans="1:6" ht="18" customHeight="1" x14ac:dyDescent="0.25">
      <c r="A121" s="68" t="s">
        <v>616</v>
      </c>
      <c r="B121" s="101" t="s">
        <v>617</v>
      </c>
      <c r="C121" s="65"/>
      <c r="D121" s="66"/>
      <c r="E121" s="66"/>
    </row>
    <row r="122" spans="1:6" ht="18" customHeight="1" x14ac:dyDescent="0.25">
      <c r="A122" s="68" t="s">
        <v>618</v>
      </c>
      <c r="B122" s="101" t="s">
        <v>619</v>
      </c>
      <c r="C122" s="65"/>
      <c r="D122" s="66"/>
      <c r="E122" s="66"/>
    </row>
    <row r="123" spans="1:6" ht="18" customHeight="1" x14ac:dyDescent="0.25">
      <c r="A123" s="59" t="s">
        <v>620</v>
      </c>
      <c r="B123" s="60" t="s">
        <v>621</v>
      </c>
      <c r="C123" s="61" t="s">
        <v>633</v>
      </c>
      <c r="D123" s="62">
        <f>SUM(D124:D127)</f>
        <v>0</v>
      </c>
      <c r="E123" s="62">
        <f>SUM(E124:E127)</f>
        <v>0</v>
      </c>
      <c r="F123" s="44"/>
    </row>
    <row r="124" spans="1:6" ht="18" customHeight="1" x14ac:dyDescent="0.25">
      <c r="A124" s="68" t="s">
        <v>623</v>
      </c>
      <c r="B124" s="100" t="s">
        <v>624</v>
      </c>
      <c r="C124" s="65"/>
      <c r="D124" s="66"/>
      <c r="E124" s="66"/>
    </row>
    <row r="125" spans="1:6" ht="18" customHeight="1" x14ac:dyDescent="0.25">
      <c r="A125" s="68" t="s">
        <v>625</v>
      </c>
      <c r="B125" s="100" t="s">
        <v>626</v>
      </c>
      <c r="C125" s="65"/>
      <c r="D125" s="66"/>
      <c r="E125" s="66"/>
    </row>
    <row r="126" spans="1:6" ht="18" customHeight="1" x14ac:dyDescent="0.25">
      <c r="A126" s="68" t="s">
        <v>627</v>
      </c>
      <c r="B126" s="101" t="s">
        <v>628</v>
      </c>
      <c r="C126" s="65"/>
      <c r="D126" s="66"/>
      <c r="E126" s="66"/>
    </row>
    <row r="127" spans="1:6" ht="18" customHeight="1" x14ac:dyDescent="0.25">
      <c r="A127" s="68" t="s">
        <v>629</v>
      </c>
      <c r="B127" s="100" t="s">
        <v>630</v>
      </c>
      <c r="C127" s="65"/>
      <c r="D127" s="66"/>
      <c r="E127" s="66"/>
    </row>
    <row r="128" spans="1:6" ht="24.75" customHeight="1" x14ac:dyDescent="0.25">
      <c r="A128" s="59" t="s">
        <v>631</v>
      </c>
      <c r="B128" s="60" t="s">
        <v>632</v>
      </c>
      <c r="C128" s="61" t="s">
        <v>640</v>
      </c>
      <c r="D128" s="62">
        <f>SUM(D129:D130)</f>
        <v>73929.0815</v>
      </c>
      <c r="E128" s="62">
        <f>SUM(E129:E130)</f>
        <v>0</v>
      </c>
      <c r="F128" s="44"/>
    </row>
    <row r="129" spans="1:6" ht="18" customHeight="1" x14ac:dyDescent="0.25">
      <c r="A129" s="68" t="s">
        <v>634</v>
      </c>
      <c r="B129" s="100" t="s">
        <v>635</v>
      </c>
      <c r="C129" s="65"/>
      <c r="D129" s="161">
        <f>+IFERROR(VLOOKUP(A129,'[1]BC 2022'!$B$10:$G$800,6,FALSE)/1000,0)</f>
        <v>73929.0815</v>
      </c>
      <c r="E129" s="161">
        <f>+IFERROR(VLOOKUP(A129,'[1]BC 2021'!$B$10:$G$800,6,FALSE)/1000,0)</f>
        <v>0</v>
      </c>
    </row>
    <row r="130" spans="1:6" ht="18" customHeight="1" x14ac:dyDescent="0.25">
      <c r="A130" s="68" t="s">
        <v>636</v>
      </c>
      <c r="B130" s="100" t="s">
        <v>637</v>
      </c>
      <c r="C130" s="65"/>
      <c r="D130" s="102"/>
      <c r="E130" s="102"/>
    </row>
    <row r="131" spans="1:6" ht="18" customHeight="1" x14ac:dyDescent="0.25">
      <c r="A131" s="59" t="s">
        <v>638</v>
      </c>
      <c r="B131" s="60" t="s">
        <v>639</v>
      </c>
      <c r="C131" s="61" t="s">
        <v>650</v>
      </c>
      <c r="D131" s="62">
        <f>SUM(D132)</f>
        <v>14286.07163</v>
      </c>
      <c r="E131" s="62">
        <f>SUM(E132)</f>
        <v>41562.727740000002</v>
      </c>
      <c r="F131" s="44"/>
    </row>
    <row r="132" spans="1:6" ht="18" customHeight="1" x14ac:dyDescent="0.25">
      <c r="A132" s="68" t="s">
        <v>641</v>
      </c>
      <c r="B132" s="100" t="s">
        <v>642</v>
      </c>
      <c r="C132" s="65"/>
      <c r="D132" s="66">
        <v>14286.07163</v>
      </c>
      <c r="E132" s="66">
        <v>41562.727740000002</v>
      </c>
    </row>
    <row r="133" spans="1:6" ht="18" customHeight="1" x14ac:dyDescent="0.25">
      <c r="A133" s="106"/>
      <c r="B133" s="107" t="s">
        <v>643</v>
      </c>
      <c r="C133" s="82"/>
      <c r="D133" s="78">
        <f>+D131+D128+D123+D119+D113+D110+D103+D98+D94+D86+D82+D78+D75+D64+D61+D57+D54+D51+D47+D40+D37+D33+D30+D26+D22+D15+D10+D45</f>
        <v>1120180.8875500001</v>
      </c>
      <c r="E133" s="78">
        <f>+E131+E128+E123+E119+E113+E110+E103+E98+E94+E86+E82+E78+E75+E64+E61+E57+E54+E51+E47+E40+E37+E33+E30+E26+E22+E15+E10+E45</f>
        <v>1279359.9244700002</v>
      </c>
    </row>
    <row r="134" spans="1:6" ht="12.75" customHeight="1" x14ac:dyDescent="0.25">
      <c r="A134" s="46"/>
      <c r="B134" s="103"/>
      <c r="C134" s="45"/>
      <c r="D134" s="44"/>
      <c r="E134" s="44"/>
    </row>
    <row r="135" spans="1:6" s="99" customFormat="1" ht="18" customHeight="1" x14ac:dyDescent="0.25">
      <c r="A135" s="97" t="s">
        <v>644</v>
      </c>
      <c r="B135" s="52" t="s">
        <v>645</v>
      </c>
      <c r="C135" s="82"/>
      <c r="D135" s="83"/>
      <c r="E135" s="83"/>
      <c r="F135" s="98"/>
    </row>
    <row r="136" spans="1:6" s="99" customFormat="1" ht="18" customHeight="1" x14ac:dyDescent="0.25">
      <c r="A136" s="79" t="s">
        <v>646</v>
      </c>
      <c r="B136" s="56" t="s">
        <v>647</v>
      </c>
      <c r="C136" s="80"/>
      <c r="D136" s="76"/>
      <c r="E136" s="76"/>
      <c r="F136" s="98"/>
    </row>
    <row r="137" spans="1:6" ht="18" customHeight="1" x14ac:dyDescent="0.25">
      <c r="A137" s="59" t="s">
        <v>648</v>
      </c>
      <c r="B137" s="60" t="s">
        <v>649</v>
      </c>
      <c r="C137" s="61" t="s">
        <v>669</v>
      </c>
      <c r="D137" s="62">
        <f>SUM(D138:D145)</f>
        <v>668716.95768999995</v>
      </c>
      <c r="E137" s="62">
        <f>SUM(E138:E145)</f>
        <v>740212.21323000011</v>
      </c>
      <c r="F137" s="44"/>
    </row>
    <row r="138" spans="1:6" ht="18" customHeight="1" x14ac:dyDescent="0.25">
      <c r="A138" s="68" t="s">
        <v>651</v>
      </c>
      <c r="B138" s="100" t="s">
        <v>652</v>
      </c>
      <c r="C138" s="65"/>
      <c r="D138" s="66">
        <v>283688.85369999998</v>
      </c>
      <c r="E138" s="66">
        <v>304876.60935000004</v>
      </c>
    </row>
    <row r="139" spans="1:6" ht="18" customHeight="1" x14ac:dyDescent="0.25">
      <c r="A139" s="68" t="s">
        <v>653</v>
      </c>
      <c r="B139" s="100" t="s">
        <v>654</v>
      </c>
      <c r="C139" s="65"/>
      <c r="D139" s="66">
        <v>2733.1498700000002</v>
      </c>
      <c r="E139" s="66">
        <v>6537.2393700000002</v>
      </c>
    </row>
    <row r="140" spans="1:6" ht="18" customHeight="1" x14ac:dyDescent="0.25">
      <c r="A140" s="68" t="s">
        <v>655</v>
      </c>
      <c r="B140" s="100" t="s">
        <v>656</v>
      </c>
      <c r="C140" s="65"/>
      <c r="D140" s="66">
        <v>232949.55924999999</v>
      </c>
      <c r="E140" s="66">
        <v>260323.91753000001</v>
      </c>
    </row>
    <row r="141" spans="1:6" ht="18" customHeight="1" x14ac:dyDescent="0.25">
      <c r="A141" s="68" t="s">
        <v>657</v>
      </c>
      <c r="B141" s="100" t="s">
        <v>658</v>
      </c>
      <c r="C141" s="65"/>
      <c r="D141" s="66">
        <v>104365.16811</v>
      </c>
      <c r="E141" s="66">
        <v>117470.61365</v>
      </c>
    </row>
    <row r="142" spans="1:6" ht="18" customHeight="1" x14ac:dyDescent="0.25">
      <c r="A142" s="68" t="s">
        <v>659</v>
      </c>
      <c r="B142" s="100" t="s">
        <v>660</v>
      </c>
      <c r="C142" s="65"/>
      <c r="D142" s="66">
        <v>44980.226759999998</v>
      </c>
      <c r="E142" s="66">
        <v>51003.833330000001</v>
      </c>
    </row>
    <row r="143" spans="1:6" ht="18" customHeight="1" x14ac:dyDescent="0.25">
      <c r="A143" s="68" t="s">
        <v>661</v>
      </c>
      <c r="B143" s="100" t="s">
        <v>662</v>
      </c>
      <c r="C143" s="65"/>
      <c r="D143" s="66"/>
      <c r="E143" s="66"/>
    </row>
    <row r="144" spans="1:6" ht="18" customHeight="1" x14ac:dyDescent="0.25">
      <c r="A144" s="73" t="s">
        <v>663</v>
      </c>
      <c r="B144" s="101" t="s">
        <v>664</v>
      </c>
      <c r="C144" s="65"/>
      <c r="D144" s="66"/>
      <c r="E144" s="66"/>
    </row>
    <row r="145" spans="1:6" ht="18" customHeight="1" x14ac:dyDescent="0.25">
      <c r="A145" s="68" t="s">
        <v>665</v>
      </c>
      <c r="B145" s="100" t="s">
        <v>666</v>
      </c>
      <c r="C145" s="65"/>
      <c r="D145" s="66"/>
      <c r="E145" s="66"/>
    </row>
    <row r="146" spans="1:6" ht="18" customHeight="1" x14ac:dyDescent="0.25">
      <c r="A146" s="59" t="s">
        <v>667</v>
      </c>
      <c r="B146" s="60" t="s">
        <v>668</v>
      </c>
      <c r="C146" s="61" t="s">
        <v>689</v>
      </c>
      <c r="D146" s="62">
        <f>SUM(D147:D155)</f>
        <v>52536.179379999994</v>
      </c>
      <c r="E146" s="62">
        <f>SUM(E147:E155)</f>
        <v>55095.721580000005</v>
      </c>
      <c r="F146" s="44"/>
    </row>
    <row r="147" spans="1:6" ht="18" customHeight="1" x14ac:dyDescent="0.25">
      <c r="A147" s="68" t="s">
        <v>670</v>
      </c>
      <c r="B147" s="100" t="s">
        <v>532</v>
      </c>
      <c r="C147" s="65"/>
      <c r="D147" s="66">
        <v>0</v>
      </c>
      <c r="E147" s="66">
        <v>132.62697</v>
      </c>
    </row>
    <row r="148" spans="1:6" ht="18" customHeight="1" x14ac:dyDescent="0.25">
      <c r="A148" s="68" t="s">
        <v>671</v>
      </c>
      <c r="B148" s="100" t="s">
        <v>672</v>
      </c>
      <c r="C148" s="65"/>
      <c r="D148" s="66">
        <v>10532.412130000001</v>
      </c>
      <c r="E148" s="66">
        <v>10395.92426</v>
      </c>
    </row>
    <row r="149" spans="1:6" ht="18" customHeight="1" x14ac:dyDescent="0.25">
      <c r="A149" s="68" t="s">
        <v>673</v>
      </c>
      <c r="B149" s="100" t="s">
        <v>674</v>
      </c>
      <c r="C149" s="65"/>
      <c r="D149" s="66">
        <v>2564.2182000000003</v>
      </c>
      <c r="E149" s="66">
        <v>2454.942</v>
      </c>
    </row>
    <row r="150" spans="1:6" ht="18" customHeight="1" x14ac:dyDescent="0.25">
      <c r="A150" s="68" t="s">
        <v>675</v>
      </c>
      <c r="B150" s="100" t="s">
        <v>676</v>
      </c>
      <c r="C150" s="65"/>
      <c r="D150" s="66">
        <v>26790.7971</v>
      </c>
      <c r="E150" s="66">
        <v>26680.87846</v>
      </c>
    </row>
    <row r="151" spans="1:6" ht="18" customHeight="1" x14ac:dyDescent="0.25">
      <c r="A151" s="68" t="s">
        <v>677</v>
      </c>
      <c r="B151" s="100" t="s">
        <v>678</v>
      </c>
      <c r="C151" s="65"/>
      <c r="D151" s="66"/>
      <c r="E151" s="66"/>
    </row>
    <row r="152" spans="1:6" ht="18" customHeight="1" x14ac:dyDescent="0.25">
      <c r="A152" s="68" t="s">
        <v>679</v>
      </c>
      <c r="B152" s="100" t="s">
        <v>680</v>
      </c>
      <c r="C152" s="65"/>
      <c r="D152" s="66">
        <v>4268.4793399999999</v>
      </c>
      <c r="E152" s="66">
        <v>4993.0295599999999</v>
      </c>
    </row>
    <row r="153" spans="1:6" ht="18" customHeight="1" x14ac:dyDescent="0.25">
      <c r="A153" s="68" t="s">
        <v>681</v>
      </c>
      <c r="B153" s="100" t="s">
        <v>682</v>
      </c>
      <c r="C153" s="65"/>
      <c r="D153" s="66"/>
      <c r="E153" s="66"/>
    </row>
    <row r="154" spans="1:6" ht="18" customHeight="1" x14ac:dyDescent="0.25">
      <c r="A154" s="68" t="s">
        <v>683</v>
      </c>
      <c r="B154" s="100" t="s">
        <v>684</v>
      </c>
      <c r="C154" s="65"/>
      <c r="D154" s="66">
        <v>8380.27261</v>
      </c>
      <c r="E154" s="66">
        <v>10438.32033</v>
      </c>
    </row>
    <row r="155" spans="1:6" ht="18" customHeight="1" x14ac:dyDescent="0.25">
      <c r="A155" s="68" t="s">
        <v>685</v>
      </c>
      <c r="B155" s="100" t="s">
        <v>686</v>
      </c>
      <c r="C155" s="65"/>
      <c r="D155" s="66"/>
      <c r="E155" s="66"/>
    </row>
    <row r="156" spans="1:6" ht="18" customHeight="1" x14ac:dyDescent="0.25">
      <c r="A156" s="59" t="s">
        <v>687</v>
      </c>
      <c r="B156" s="60" t="s">
        <v>688</v>
      </c>
      <c r="C156" s="61" t="s">
        <v>702</v>
      </c>
      <c r="D156" s="62">
        <f>SUM(D157:D161)</f>
        <v>660.62588000000005</v>
      </c>
      <c r="E156" s="62">
        <f>SUM(E157:E161)</f>
        <v>1358.61536</v>
      </c>
      <c r="F156" s="44"/>
    </row>
    <row r="157" spans="1:6" ht="18" customHeight="1" x14ac:dyDescent="0.25">
      <c r="A157" s="68" t="s">
        <v>690</v>
      </c>
      <c r="B157" s="100" t="s">
        <v>691</v>
      </c>
      <c r="C157" s="65"/>
      <c r="D157" s="66">
        <v>351.55628000000002</v>
      </c>
      <c r="E157" s="66">
        <v>339.55528999999996</v>
      </c>
    </row>
    <row r="158" spans="1:6" ht="18" customHeight="1" x14ac:dyDescent="0.25">
      <c r="A158" s="68" t="s">
        <v>692</v>
      </c>
      <c r="B158" s="100" t="s">
        <v>693</v>
      </c>
      <c r="C158" s="65"/>
      <c r="D158" s="66"/>
      <c r="E158" s="66"/>
    </row>
    <row r="159" spans="1:6" ht="18" customHeight="1" x14ac:dyDescent="0.25">
      <c r="A159" s="68" t="s">
        <v>694</v>
      </c>
      <c r="B159" s="100" t="s">
        <v>695</v>
      </c>
      <c r="C159" s="65"/>
      <c r="D159" s="66">
        <v>19.661999999999999</v>
      </c>
      <c r="E159" s="66">
        <v>868.22602000000006</v>
      </c>
    </row>
    <row r="160" spans="1:6" ht="18" customHeight="1" x14ac:dyDescent="0.25">
      <c r="A160" s="68" t="s">
        <v>696</v>
      </c>
      <c r="B160" s="100" t="s">
        <v>697</v>
      </c>
      <c r="C160" s="65"/>
      <c r="D160" s="66"/>
      <c r="E160" s="66"/>
    </row>
    <row r="161" spans="1:6" ht="18" customHeight="1" x14ac:dyDescent="0.25">
      <c r="A161" s="68" t="s">
        <v>698</v>
      </c>
      <c r="B161" s="100" t="s">
        <v>699</v>
      </c>
      <c r="C161" s="65"/>
      <c r="D161" s="66">
        <v>289.4076</v>
      </c>
      <c r="E161" s="66">
        <v>150.83404999999999</v>
      </c>
    </row>
    <row r="162" spans="1:6" ht="18" customHeight="1" x14ac:dyDescent="0.25">
      <c r="A162" s="59" t="s">
        <v>700</v>
      </c>
      <c r="B162" s="60" t="s">
        <v>701</v>
      </c>
      <c r="C162" s="61" t="s">
        <v>709</v>
      </c>
      <c r="D162" s="62">
        <f>SUM(D163:D164)</f>
        <v>41022.717200000006</v>
      </c>
      <c r="E162" s="62">
        <f>SUM(E163:E164)</f>
        <v>45895.9689</v>
      </c>
      <c r="F162" s="44"/>
    </row>
    <row r="163" spans="1:6" ht="18" customHeight="1" x14ac:dyDescent="0.25">
      <c r="A163" s="68" t="s">
        <v>703</v>
      </c>
      <c r="B163" s="101" t="s">
        <v>704</v>
      </c>
      <c r="C163" s="65"/>
      <c r="D163" s="161">
        <f>+IFERROR(VLOOKUP(A163,'[1]BC 2022'!$B$10:$G$800,6,FALSE)/1000,0)</f>
        <v>41022.717200000006</v>
      </c>
      <c r="E163" s="161">
        <f>+IFERROR(VLOOKUP(A163,'[1]BC 2021'!$B$10:$G$800,6,FALSE)/1000,0)</f>
        <v>45895.9689</v>
      </c>
    </row>
    <row r="164" spans="1:6" ht="18" customHeight="1" x14ac:dyDescent="0.25">
      <c r="A164" s="68" t="s">
        <v>705</v>
      </c>
      <c r="B164" s="101" t="s">
        <v>706</v>
      </c>
      <c r="C164" s="65"/>
      <c r="D164" s="66"/>
      <c r="E164" s="66"/>
    </row>
    <row r="165" spans="1:6" ht="18" customHeight="1" x14ac:dyDescent="0.25">
      <c r="A165" s="59" t="s">
        <v>707</v>
      </c>
      <c r="B165" s="60" t="s">
        <v>708</v>
      </c>
      <c r="C165" s="61" t="s">
        <v>716</v>
      </c>
      <c r="D165" s="62">
        <f>SUM(D166:D167)</f>
        <v>0</v>
      </c>
      <c r="E165" s="62">
        <f>SUM(E166:E167)</f>
        <v>0</v>
      </c>
      <c r="F165" s="44"/>
    </row>
    <row r="166" spans="1:6" ht="18" customHeight="1" x14ac:dyDescent="0.25">
      <c r="A166" s="68" t="s">
        <v>710</v>
      </c>
      <c r="B166" s="101" t="s">
        <v>711</v>
      </c>
      <c r="C166" s="65"/>
      <c r="D166" s="66"/>
      <c r="E166" s="66"/>
    </row>
    <row r="167" spans="1:6" ht="18" customHeight="1" x14ac:dyDescent="0.25">
      <c r="A167" s="68" t="s">
        <v>712</v>
      </c>
      <c r="B167" s="101" t="s">
        <v>713</v>
      </c>
      <c r="C167" s="65"/>
      <c r="D167" s="66"/>
      <c r="E167" s="66"/>
    </row>
    <row r="168" spans="1:6" ht="18" customHeight="1" x14ac:dyDescent="0.25">
      <c r="A168" s="59" t="s">
        <v>714</v>
      </c>
      <c r="B168" s="60" t="s">
        <v>715</v>
      </c>
      <c r="C168" s="61" t="s">
        <v>725</v>
      </c>
      <c r="D168" s="62">
        <f>SUM(D169:D171)</f>
        <v>0</v>
      </c>
      <c r="E168" s="62">
        <f>SUM(E169:E171)</f>
        <v>0</v>
      </c>
      <c r="F168" s="44"/>
    </row>
    <row r="169" spans="1:6" ht="24.75" customHeight="1" x14ac:dyDescent="0.25">
      <c r="A169" s="68" t="s">
        <v>717</v>
      </c>
      <c r="B169" s="100" t="s">
        <v>718</v>
      </c>
      <c r="C169" s="65"/>
      <c r="D169" s="66"/>
      <c r="E169" s="66"/>
    </row>
    <row r="170" spans="1:6" ht="18" customHeight="1" x14ac:dyDescent="0.25">
      <c r="A170" s="68" t="s">
        <v>719</v>
      </c>
      <c r="B170" s="100" t="s">
        <v>720</v>
      </c>
      <c r="C170" s="65"/>
      <c r="D170" s="66"/>
      <c r="E170" s="66"/>
    </row>
    <row r="171" spans="1:6" ht="18" customHeight="1" x14ac:dyDescent="0.25">
      <c r="A171" s="68" t="s">
        <v>721</v>
      </c>
      <c r="B171" s="100" t="s">
        <v>722</v>
      </c>
      <c r="C171" s="65"/>
      <c r="D171" s="66"/>
      <c r="E171" s="66"/>
    </row>
    <row r="172" spans="1:6" ht="18" customHeight="1" x14ac:dyDescent="0.25">
      <c r="A172" s="59" t="s">
        <v>723</v>
      </c>
      <c r="B172" s="60" t="s">
        <v>724</v>
      </c>
      <c r="C172" s="61" t="s">
        <v>732</v>
      </c>
      <c r="D172" s="62">
        <f>SUM(D173:D174)</f>
        <v>0</v>
      </c>
      <c r="E172" s="62">
        <f>SUM(E173:E174)</f>
        <v>0</v>
      </c>
      <c r="F172" s="44"/>
    </row>
    <row r="173" spans="1:6" ht="18" customHeight="1" x14ac:dyDescent="0.25">
      <c r="A173" s="68" t="s">
        <v>726</v>
      </c>
      <c r="B173" s="101" t="s">
        <v>727</v>
      </c>
      <c r="C173" s="65"/>
      <c r="D173" s="66"/>
      <c r="E173" s="66"/>
    </row>
    <row r="174" spans="1:6" ht="18" customHeight="1" x14ac:dyDescent="0.25">
      <c r="A174" s="68" t="s">
        <v>728</v>
      </c>
      <c r="B174" s="101" t="s">
        <v>729</v>
      </c>
      <c r="C174" s="65"/>
      <c r="D174" s="66"/>
      <c r="E174" s="66"/>
    </row>
    <row r="175" spans="1:6" ht="18" customHeight="1" x14ac:dyDescent="0.25">
      <c r="A175" s="59" t="s">
        <v>730</v>
      </c>
      <c r="B175" s="60" t="s">
        <v>731</v>
      </c>
      <c r="C175" s="61" t="s">
        <v>745</v>
      </c>
      <c r="D175" s="62">
        <f>SUM(D176:D179)</f>
        <v>0</v>
      </c>
      <c r="E175" s="62">
        <f>SUM(E176:E179)</f>
        <v>0</v>
      </c>
      <c r="F175" s="44"/>
    </row>
    <row r="176" spans="1:6" ht="18" customHeight="1" x14ac:dyDescent="0.25">
      <c r="A176" s="68" t="s">
        <v>733</v>
      </c>
      <c r="B176" s="100" t="s">
        <v>734</v>
      </c>
      <c r="C176" s="65"/>
      <c r="D176" s="66"/>
      <c r="E176" s="66"/>
    </row>
    <row r="177" spans="1:6" ht="18" customHeight="1" x14ac:dyDescent="0.25">
      <c r="A177" s="68" t="s">
        <v>735</v>
      </c>
      <c r="B177" s="100" t="s">
        <v>736</v>
      </c>
      <c r="C177" s="65"/>
      <c r="D177" s="66"/>
      <c r="E177" s="66"/>
    </row>
    <row r="178" spans="1:6" ht="18" customHeight="1" x14ac:dyDescent="0.25">
      <c r="A178" s="68" t="s">
        <v>737</v>
      </c>
      <c r="B178" s="101" t="s">
        <v>738</v>
      </c>
      <c r="C178" s="65"/>
      <c r="D178" s="66"/>
      <c r="E178" s="66"/>
    </row>
    <row r="179" spans="1:6" ht="18" customHeight="1" x14ac:dyDescent="0.25">
      <c r="A179" s="68" t="s">
        <v>739</v>
      </c>
      <c r="B179" s="100" t="s">
        <v>740</v>
      </c>
      <c r="C179" s="65"/>
      <c r="D179" s="66"/>
      <c r="E179" s="66"/>
    </row>
    <row r="180" spans="1:6" s="99" customFormat="1" ht="18" customHeight="1" x14ac:dyDescent="0.25">
      <c r="A180" s="79" t="s">
        <v>741</v>
      </c>
      <c r="B180" s="56" t="s">
        <v>742</v>
      </c>
      <c r="C180" s="80"/>
      <c r="D180" s="76"/>
      <c r="E180" s="76"/>
      <c r="F180" s="98"/>
    </row>
    <row r="181" spans="1:6" ht="18" customHeight="1" x14ac:dyDescent="0.25">
      <c r="A181" s="59" t="s">
        <v>743</v>
      </c>
      <c r="B181" s="60" t="s">
        <v>744</v>
      </c>
      <c r="C181" s="61" t="s">
        <v>756</v>
      </c>
      <c r="D181" s="62">
        <f>SUM(D182:D185)</f>
        <v>0</v>
      </c>
      <c r="E181" s="62">
        <f>SUM(E182:E185)</f>
        <v>0</v>
      </c>
      <c r="F181" s="44"/>
    </row>
    <row r="182" spans="1:6" ht="18" customHeight="1" x14ac:dyDescent="0.25">
      <c r="A182" s="68" t="s">
        <v>746</v>
      </c>
      <c r="B182" s="100" t="s">
        <v>747</v>
      </c>
      <c r="C182" s="65"/>
      <c r="D182" s="66"/>
      <c r="E182" s="66"/>
    </row>
    <row r="183" spans="1:6" ht="18" customHeight="1" x14ac:dyDescent="0.25">
      <c r="A183" s="68" t="s">
        <v>748</v>
      </c>
      <c r="B183" s="100" t="s">
        <v>749</v>
      </c>
      <c r="C183" s="65"/>
      <c r="D183" s="66"/>
      <c r="E183" s="66"/>
    </row>
    <row r="184" spans="1:6" ht="18" customHeight="1" x14ac:dyDescent="0.25">
      <c r="A184" s="68" t="s">
        <v>750</v>
      </c>
      <c r="B184" s="100" t="s">
        <v>751</v>
      </c>
      <c r="C184" s="65"/>
      <c r="D184" s="66"/>
      <c r="E184" s="66"/>
    </row>
    <row r="185" spans="1:6" ht="18" customHeight="1" x14ac:dyDescent="0.25">
      <c r="A185" s="68" t="s">
        <v>752</v>
      </c>
      <c r="B185" s="100" t="s">
        <v>753</v>
      </c>
      <c r="C185" s="65"/>
      <c r="D185" s="66"/>
      <c r="E185" s="66"/>
    </row>
    <row r="186" spans="1:6" ht="18" customHeight="1" x14ac:dyDescent="0.25">
      <c r="A186" s="59" t="s">
        <v>754</v>
      </c>
      <c r="B186" s="60" t="s">
        <v>755</v>
      </c>
      <c r="C186" s="61" t="s">
        <v>771</v>
      </c>
      <c r="D186" s="62">
        <f>SUM(D187:D191)</f>
        <v>24.43235</v>
      </c>
      <c r="E186" s="62">
        <f>SUM(E187:E191)</f>
        <v>2327.335</v>
      </c>
      <c r="F186" s="44"/>
    </row>
    <row r="187" spans="1:6" ht="18" customHeight="1" x14ac:dyDescent="0.25">
      <c r="A187" s="68" t="s">
        <v>757</v>
      </c>
      <c r="B187" s="100" t="s">
        <v>758</v>
      </c>
      <c r="C187" s="65"/>
      <c r="D187" s="66"/>
      <c r="E187" s="66"/>
    </row>
    <row r="188" spans="1:6" ht="18" customHeight="1" x14ac:dyDescent="0.25">
      <c r="A188" s="68" t="s">
        <v>759</v>
      </c>
      <c r="B188" s="101" t="s">
        <v>760</v>
      </c>
      <c r="C188" s="65"/>
      <c r="D188" s="66">
        <v>24.43235</v>
      </c>
      <c r="E188" s="66">
        <v>2327.335</v>
      </c>
    </row>
    <row r="189" spans="1:6" ht="18" customHeight="1" x14ac:dyDescent="0.25">
      <c r="A189" s="68" t="s">
        <v>761</v>
      </c>
      <c r="B189" s="100" t="s">
        <v>762</v>
      </c>
      <c r="C189" s="65"/>
      <c r="D189" s="66"/>
      <c r="E189" s="66"/>
    </row>
    <row r="190" spans="1:6" ht="18" customHeight="1" x14ac:dyDescent="0.25">
      <c r="A190" s="68" t="s">
        <v>763</v>
      </c>
      <c r="B190" s="100" t="s">
        <v>764</v>
      </c>
      <c r="C190" s="65"/>
      <c r="D190" s="66"/>
      <c r="E190" s="66"/>
    </row>
    <row r="191" spans="1:6" ht="18" customHeight="1" x14ac:dyDescent="0.25">
      <c r="A191" s="68" t="s">
        <v>765</v>
      </c>
      <c r="B191" s="100" t="s">
        <v>766</v>
      </c>
      <c r="C191" s="65"/>
      <c r="D191" s="66"/>
      <c r="E191" s="66"/>
    </row>
    <row r="192" spans="1:6" s="99" customFormat="1" ht="18" customHeight="1" x14ac:dyDescent="0.25">
      <c r="A192" s="79" t="s">
        <v>767</v>
      </c>
      <c r="B192" s="56" t="s">
        <v>768</v>
      </c>
      <c r="C192" s="80"/>
      <c r="D192" s="76"/>
      <c r="E192" s="76"/>
      <c r="F192" s="98"/>
    </row>
    <row r="193" spans="1:6" ht="18" customHeight="1" x14ac:dyDescent="0.25">
      <c r="A193" s="59" t="s">
        <v>769</v>
      </c>
      <c r="B193" s="60" t="s">
        <v>770</v>
      </c>
      <c r="C193" s="61" t="s">
        <v>778</v>
      </c>
      <c r="D193" s="62">
        <f>SUM(D194:D195)</f>
        <v>0</v>
      </c>
      <c r="E193" s="62">
        <f>SUM(E194:E195)</f>
        <v>0</v>
      </c>
      <c r="F193" s="44"/>
    </row>
    <row r="194" spans="1:6" ht="18" customHeight="1" x14ac:dyDescent="0.25">
      <c r="A194" s="68" t="s">
        <v>772</v>
      </c>
      <c r="B194" s="100" t="s">
        <v>773</v>
      </c>
      <c r="C194" s="65"/>
      <c r="D194" s="66"/>
      <c r="E194" s="66"/>
    </row>
    <row r="195" spans="1:6" ht="18" customHeight="1" x14ac:dyDescent="0.25">
      <c r="A195" s="68" t="s">
        <v>774</v>
      </c>
      <c r="B195" s="100" t="s">
        <v>775</v>
      </c>
      <c r="C195" s="65"/>
      <c r="D195" s="66"/>
      <c r="E195" s="66"/>
    </row>
    <row r="196" spans="1:6" ht="18" customHeight="1" x14ac:dyDescent="0.25">
      <c r="A196" s="59" t="s">
        <v>776</v>
      </c>
      <c r="B196" s="60" t="s">
        <v>777</v>
      </c>
      <c r="C196" s="61" t="s">
        <v>785</v>
      </c>
      <c r="D196" s="62">
        <f>SUM(D197:D198)</f>
        <v>0</v>
      </c>
      <c r="E196" s="62">
        <f>SUM(E197:E198)</f>
        <v>0</v>
      </c>
      <c r="F196" s="44"/>
    </row>
    <row r="197" spans="1:6" ht="18" customHeight="1" x14ac:dyDescent="0.25">
      <c r="A197" s="68" t="s">
        <v>779</v>
      </c>
      <c r="B197" s="100" t="s">
        <v>780</v>
      </c>
      <c r="C197" s="65"/>
      <c r="D197" s="66"/>
      <c r="E197" s="66"/>
    </row>
    <row r="198" spans="1:6" ht="18" customHeight="1" x14ac:dyDescent="0.25">
      <c r="A198" s="68" t="s">
        <v>781</v>
      </c>
      <c r="B198" s="100" t="s">
        <v>782</v>
      </c>
      <c r="C198" s="65"/>
      <c r="D198" s="66"/>
      <c r="E198" s="66"/>
    </row>
    <row r="199" spans="1:6" ht="18" customHeight="1" x14ac:dyDescent="0.25">
      <c r="A199" s="59" t="s">
        <v>783</v>
      </c>
      <c r="B199" s="60" t="s">
        <v>784</v>
      </c>
      <c r="C199" s="61" t="s">
        <v>802</v>
      </c>
      <c r="D199" s="62">
        <f>SUM(D200:D208)</f>
        <v>0</v>
      </c>
      <c r="E199" s="62">
        <f>SUM(E200:E208)</f>
        <v>0</v>
      </c>
      <c r="F199" s="44"/>
    </row>
    <row r="200" spans="1:6" ht="18" customHeight="1" x14ac:dyDescent="0.25">
      <c r="A200" s="68" t="s">
        <v>786</v>
      </c>
      <c r="B200" s="100" t="s">
        <v>787</v>
      </c>
      <c r="C200" s="65"/>
      <c r="D200" s="66"/>
      <c r="E200" s="66"/>
    </row>
    <row r="201" spans="1:6" ht="18" customHeight="1" x14ac:dyDescent="0.25">
      <c r="A201" s="68" t="s">
        <v>788</v>
      </c>
      <c r="B201" s="100" t="s">
        <v>789</v>
      </c>
      <c r="C201" s="65"/>
      <c r="D201" s="66"/>
      <c r="E201" s="66"/>
    </row>
    <row r="202" spans="1:6" ht="18" customHeight="1" x14ac:dyDescent="0.25">
      <c r="A202" s="68" t="s">
        <v>790</v>
      </c>
      <c r="B202" s="100" t="s">
        <v>791</v>
      </c>
      <c r="C202" s="65"/>
      <c r="D202" s="66"/>
      <c r="E202" s="66"/>
    </row>
    <row r="203" spans="1:6" ht="18" customHeight="1" x14ac:dyDescent="0.25">
      <c r="A203" s="68" t="s">
        <v>792</v>
      </c>
      <c r="B203" s="100" t="s">
        <v>793</v>
      </c>
      <c r="C203" s="65"/>
      <c r="D203" s="66"/>
      <c r="E203" s="66"/>
    </row>
    <row r="204" spans="1:6" ht="18" customHeight="1" x14ac:dyDescent="0.25">
      <c r="A204" s="68" t="s">
        <v>794</v>
      </c>
      <c r="B204" s="100" t="s">
        <v>795</v>
      </c>
      <c r="C204" s="65"/>
      <c r="D204" s="66"/>
      <c r="E204" s="66"/>
    </row>
    <row r="205" spans="1:6" ht="18" customHeight="1" x14ac:dyDescent="0.25">
      <c r="A205" s="68" t="s">
        <v>796</v>
      </c>
      <c r="B205" s="100" t="s">
        <v>797</v>
      </c>
      <c r="C205" s="65"/>
      <c r="D205" s="66"/>
      <c r="E205" s="66"/>
    </row>
    <row r="206" spans="1:6" ht="18" customHeight="1" x14ac:dyDescent="0.25">
      <c r="A206" s="68" t="s">
        <v>798</v>
      </c>
      <c r="B206" s="100" t="s">
        <v>799</v>
      </c>
      <c r="C206" s="65"/>
      <c r="D206" s="66"/>
      <c r="E206" s="66"/>
    </row>
    <row r="207" spans="1:6" ht="18" customHeight="1" x14ac:dyDescent="0.25">
      <c r="A207" s="68" t="s">
        <v>1706</v>
      </c>
      <c r="B207" s="100" t="s">
        <v>1707</v>
      </c>
      <c r="C207" s="65"/>
      <c r="D207" s="66"/>
      <c r="E207" s="66"/>
    </row>
    <row r="208" spans="1:6" ht="18" customHeight="1" x14ac:dyDescent="0.25">
      <c r="A208" s="68" t="s">
        <v>1708</v>
      </c>
      <c r="B208" s="100" t="s">
        <v>1709</v>
      </c>
      <c r="C208" s="65"/>
      <c r="D208" s="66"/>
      <c r="E208" s="66"/>
    </row>
    <row r="209" spans="1:6" s="99" customFormat="1" ht="18" customHeight="1" x14ac:dyDescent="0.25">
      <c r="A209" s="79" t="s">
        <v>800</v>
      </c>
      <c r="B209" s="56" t="s">
        <v>556</v>
      </c>
      <c r="C209" s="80"/>
      <c r="D209" s="76"/>
      <c r="E209" s="76"/>
      <c r="F209" s="98"/>
    </row>
    <row r="210" spans="1:6" ht="18" customHeight="1" x14ac:dyDescent="0.25">
      <c r="A210" s="59" t="s">
        <v>801</v>
      </c>
      <c r="B210" s="60" t="s">
        <v>558</v>
      </c>
      <c r="C210" s="61" t="s">
        <v>810</v>
      </c>
      <c r="D210" s="62">
        <f>SUM(D211:D213)</f>
        <v>366446.34933000006</v>
      </c>
      <c r="E210" s="62">
        <f>SUM(E211:E213)</f>
        <v>426955.89831000002</v>
      </c>
      <c r="F210" s="44"/>
    </row>
    <row r="211" spans="1:6" ht="18" customHeight="1" x14ac:dyDescent="0.25">
      <c r="A211" s="68" t="s">
        <v>803</v>
      </c>
      <c r="B211" s="101" t="s">
        <v>804</v>
      </c>
      <c r="C211" s="65"/>
      <c r="D211" s="66">
        <v>20621.108270000001</v>
      </c>
      <c r="E211" s="66">
        <v>32794.498</v>
      </c>
    </row>
    <row r="212" spans="1:6" ht="18" customHeight="1" x14ac:dyDescent="0.25">
      <c r="A212" s="68" t="s">
        <v>805</v>
      </c>
      <c r="B212" s="100" t="s">
        <v>806</v>
      </c>
      <c r="C212" s="65"/>
      <c r="D212" s="66">
        <v>334225.24106000003</v>
      </c>
      <c r="E212" s="66">
        <v>384173.62430999998</v>
      </c>
    </row>
    <row r="213" spans="1:6" ht="18" customHeight="1" x14ac:dyDescent="0.25">
      <c r="A213" s="68" t="s">
        <v>807</v>
      </c>
      <c r="B213" s="100" t="s">
        <v>808</v>
      </c>
      <c r="C213" s="65"/>
      <c r="D213" s="66">
        <v>11600</v>
      </c>
      <c r="E213" s="66">
        <v>9987.7759999999998</v>
      </c>
    </row>
    <row r="214" spans="1:6" ht="18" customHeight="1" x14ac:dyDescent="0.25">
      <c r="A214" s="59" t="s">
        <v>809</v>
      </c>
      <c r="B214" s="60" t="s">
        <v>303</v>
      </c>
      <c r="C214" s="61" t="s">
        <v>821</v>
      </c>
      <c r="D214" s="62">
        <f>SUM(D215:D217)</f>
        <v>0</v>
      </c>
      <c r="E214" s="62">
        <f>SUM(E215:E217)</f>
        <v>0</v>
      </c>
      <c r="F214" s="44"/>
    </row>
    <row r="215" spans="1:6" ht="18" customHeight="1" x14ac:dyDescent="0.25">
      <c r="A215" s="68" t="s">
        <v>811</v>
      </c>
      <c r="B215" s="101" t="s">
        <v>812</v>
      </c>
      <c r="C215" s="65"/>
      <c r="D215" s="66"/>
      <c r="E215" s="66"/>
    </row>
    <row r="216" spans="1:6" ht="18" customHeight="1" x14ac:dyDescent="0.25">
      <c r="A216" s="68" t="s">
        <v>813</v>
      </c>
      <c r="B216" s="100" t="s">
        <v>814</v>
      </c>
      <c r="C216" s="65"/>
      <c r="D216" s="66"/>
      <c r="E216" s="66"/>
    </row>
    <row r="217" spans="1:6" ht="18" customHeight="1" x14ac:dyDescent="0.25">
      <c r="A217" s="68" t="s">
        <v>815</v>
      </c>
      <c r="B217" s="100" t="s">
        <v>816</v>
      </c>
      <c r="C217" s="65"/>
      <c r="D217" s="66"/>
      <c r="E217" s="66"/>
    </row>
    <row r="218" spans="1:6" s="99" customFormat="1" ht="18" customHeight="1" x14ac:dyDescent="0.25">
      <c r="A218" s="79" t="s">
        <v>817</v>
      </c>
      <c r="B218" s="56" t="s">
        <v>818</v>
      </c>
      <c r="C218" s="80"/>
      <c r="D218" s="76"/>
      <c r="E218" s="76"/>
      <c r="F218" s="98"/>
    </row>
    <row r="219" spans="1:6" ht="18" customHeight="1" x14ac:dyDescent="0.25">
      <c r="A219" s="59" t="s">
        <v>819</v>
      </c>
      <c r="B219" s="60" t="s">
        <v>820</v>
      </c>
      <c r="C219" s="61" t="s">
        <v>836</v>
      </c>
      <c r="D219" s="62">
        <f>SUM(D220:D225)</f>
        <v>6209.8293400000002</v>
      </c>
      <c r="E219" s="62">
        <f>SUM(E220:E225)</f>
        <v>358.44391999999999</v>
      </c>
      <c r="F219" s="44"/>
    </row>
    <row r="220" spans="1:6" ht="18" customHeight="1" x14ac:dyDescent="0.25">
      <c r="A220" s="68" t="s">
        <v>822</v>
      </c>
      <c r="B220" s="100" t="s">
        <v>823</v>
      </c>
      <c r="C220" s="65"/>
      <c r="D220" s="66">
        <v>6209.8293400000002</v>
      </c>
      <c r="E220" s="66">
        <v>358.44391999999999</v>
      </c>
    </row>
    <row r="221" spans="1:6" ht="18" customHeight="1" x14ac:dyDescent="0.25">
      <c r="A221" s="68" t="s">
        <v>824</v>
      </c>
      <c r="B221" s="100" t="s">
        <v>825</v>
      </c>
      <c r="C221" s="65"/>
      <c r="D221" s="66"/>
      <c r="E221" s="66"/>
    </row>
    <row r="222" spans="1:6" ht="18" customHeight="1" x14ac:dyDescent="0.25">
      <c r="A222" s="68" t="s">
        <v>826</v>
      </c>
      <c r="B222" s="100" t="s">
        <v>827</v>
      </c>
      <c r="C222" s="65"/>
      <c r="D222" s="66"/>
      <c r="E222" s="66"/>
    </row>
    <row r="223" spans="1:6" ht="18" customHeight="1" x14ac:dyDescent="0.25">
      <c r="A223" s="68" t="s">
        <v>828</v>
      </c>
      <c r="B223" s="100" t="s">
        <v>829</v>
      </c>
      <c r="C223" s="65"/>
      <c r="D223" s="66"/>
      <c r="E223" s="66"/>
    </row>
    <row r="224" spans="1:6" ht="18" customHeight="1" x14ac:dyDescent="0.25">
      <c r="A224" s="68" t="s">
        <v>830</v>
      </c>
      <c r="B224" s="100" t="s">
        <v>831</v>
      </c>
      <c r="C224" s="65"/>
      <c r="D224" s="66"/>
      <c r="E224" s="66"/>
    </row>
    <row r="225" spans="1:6" ht="18" customHeight="1" x14ac:dyDescent="0.25">
      <c r="A225" s="68" t="s">
        <v>832</v>
      </c>
      <c r="B225" s="100" t="s">
        <v>833</v>
      </c>
      <c r="C225" s="65"/>
      <c r="D225" s="66"/>
      <c r="E225" s="66"/>
    </row>
    <row r="226" spans="1:6" ht="24" customHeight="1" x14ac:dyDescent="0.25">
      <c r="A226" s="59" t="s">
        <v>834</v>
      </c>
      <c r="B226" s="60" t="s">
        <v>835</v>
      </c>
      <c r="C226" s="61" t="s">
        <v>843</v>
      </c>
      <c r="D226" s="62">
        <f>SUM(D227:D228)</f>
        <v>42599.844119999994</v>
      </c>
      <c r="E226" s="62">
        <f>SUM(E227:E228)</f>
        <v>0</v>
      </c>
      <c r="F226" s="44"/>
    </row>
    <row r="227" spans="1:6" ht="18" customHeight="1" x14ac:dyDescent="0.25">
      <c r="A227" s="68" t="s">
        <v>837</v>
      </c>
      <c r="B227" s="100" t="s">
        <v>838</v>
      </c>
      <c r="C227" s="65"/>
      <c r="D227" s="66">
        <v>42599.844119999994</v>
      </c>
      <c r="E227" s="66">
        <v>0</v>
      </c>
    </row>
    <row r="228" spans="1:6" ht="18" customHeight="1" x14ac:dyDescent="0.25">
      <c r="A228" s="68" t="s">
        <v>839</v>
      </c>
      <c r="B228" s="100" t="s">
        <v>840</v>
      </c>
      <c r="C228" s="65"/>
      <c r="D228" s="66"/>
      <c r="E228" s="66"/>
    </row>
    <row r="229" spans="1:6" ht="18" customHeight="1" x14ac:dyDescent="0.25">
      <c r="A229" s="59" t="s">
        <v>841</v>
      </c>
      <c r="B229" s="60" t="s">
        <v>842</v>
      </c>
      <c r="C229" s="61" t="s">
        <v>1710</v>
      </c>
      <c r="D229" s="62">
        <f>SUM(D230:D232)</f>
        <v>1.43485</v>
      </c>
      <c r="E229" s="62">
        <f>SUM(E230:E232)</f>
        <v>2185.4096800000002</v>
      </c>
      <c r="F229" s="44"/>
    </row>
    <row r="230" spans="1:6" ht="18" customHeight="1" x14ac:dyDescent="0.25">
      <c r="A230" s="68" t="s">
        <v>844</v>
      </c>
      <c r="B230" s="100" t="s">
        <v>845</v>
      </c>
      <c r="C230" s="65"/>
      <c r="D230" s="66"/>
      <c r="E230" s="66"/>
    </row>
    <row r="231" spans="1:6" ht="18" customHeight="1" x14ac:dyDescent="0.25">
      <c r="A231" s="68" t="s">
        <v>846</v>
      </c>
      <c r="B231" s="100" t="s">
        <v>847</v>
      </c>
      <c r="C231" s="65"/>
      <c r="D231" s="66"/>
      <c r="E231" s="66"/>
    </row>
    <row r="232" spans="1:6" ht="18" customHeight="1" x14ac:dyDescent="0.25">
      <c r="A232" s="68" t="s">
        <v>848</v>
      </c>
      <c r="B232" s="100" t="s">
        <v>849</v>
      </c>
      <c r="C232" s="65"/>
      <c r="D232" s="66">
        <v>1.43485</v>
      </c>
      <c r="E232" s="66">
        <v>2185.4096800000002</v>
      </c>
    </row>
    <row r="233" spans="1:6" ht="18" customHeight="1" x14ac:dyDescent="0.25">
      <c r="A233" s="106"/>
      <c r="B233" s="107" t="s">
        <v>850</v>
      </c>
      <c r="C233" s="82"/>
      <c r="D233" s="78">
        <f>+D229+D226+D219+D214+D210+D199+D196+D193+D186+D181+D175+D172+D168+D165+D162+D156+D146+D137</f>
        <v>1178218.37014</v>
      </c>
      <c r="E233" s="78">
        <f>+E229+E226+E219+E214+E210+E199+E196+E193+E186+E181+E175+E172+E168+E165+E162+E156+E146+E137</f>
        <v>1274389.60598</v>
      </c>
    </row>
    <row r="234" spans="1:6" ht="18" customHeight="1" x14ac:dyDescent="0.25">
      <c r="A234" s="108"/>
      <c r="B234" s="104" t="s">
        <v>851</v>
      </c>
      <c r="C234" s="105"/>
      <c r="D234" s="109">
        <f>+D133-D233</f>
        <v>-58037.482589999912</v>
      </c>
      <c r="E234" s="109">
        <f>+E133-E233</f>
        <v>4970.3184900002088</v>
      </c>
    </row>
    <row r="235" spans="1:6" ht="12.75" customHeight="1" x14ac:dyDescent="0.25">
      <c r="C235" s="45"/>
      <c r="D235" s="44">
        <f>+D234-BalanceGeneral_Situacion!D171</f>
        <v>1.9999919459223747E-5</v>
      </c>
      <c r="E235" s="44">
        <f>+E234-BalanceGeneral_Situacion!E171</f>
        <v>0</v>
      </c>
    </row>
    <row r="236" spans="1:6" ht="12.75" customHeight="1" x14ac:dyDescent="0.25">
      <c r="C236" s="45"/>
    </row>
    <row r="237" spans="1:6" ht="12.75" customHeight="1" x14ac:dyDescent="0.25">
      <c r="C237" s="45"/>
    </row>
    <row r="238" spans="1:6" ht="18" customHeight="1" x14ac:dyDescent="0.25">
      <c r="B238" s="35"/>
      <c r="C238" s="84"/>
      <c r="D238" s="38"/>
      <c r="E238" s="38"/>
      <c r="F238" s="38"/>
    </row>
    <row r="239" spans="1:6" ht="18" customHeight="1" x14ac:dyDescent="0.25">
      <c r="B239" s="35"/>
      <c r="C239" s="84"/>
      <c r="D239" s="38"/>
      <c r="E239" s="38"/>
      <c r="F239" s="38"/>
    </row>
    <row r="240" spans="1:6" ht="18" customHeight="1" x14ac:dyDescent="0.25">
      <c r="B240" s="35"/>
      <c r="C240" s="84"/>
      <c r="D240" s="38"/>
      <c r="E240" s="38"/>
      <c r="F240" s="38"/>
    </row>
    <row r="241" spans="2:6" ht="18" customHeight="1" x14ac:dyDescent="0.25">
      <c r="B241" s="85" t="s">
        <v>1580</v>
      </c>
      <c r="C241" s="15"/>
      <c r="D241" s="38"/>
      <c r="E241" s="38"/>
      <c r="F241" s="38"/>
    </row>
    <row r="242" spans="2:6" ht="18" customHeight="1" x14ac:dyDescent="0.25">
      <c r="B242" s="41"/>
      <c r="C242" s="45"/>
      <c r="D242" s="38"/>
      <c r="E242" s="38"/>
      <c r="F242" s="38"/>
    </row>
    <row r="243" spans="2:6" ht="18" customHeight="1" x14ac:dyDescent="0.25">
      <c r="B243" s="35"/>
      <c r="C243" s="84"/>
      <c r="D243" s="38"/>
      <c r="E243" s="38"/>
      <c r="F243" s="38"/>
    </row>
    <row r="244" spans="2:6" ht="18" customHeight="1" x14ac:dyDescent="0.25">
      <c r="B244" s="35"/>
      <c r="C244" s="84"/>
      <c r="D244" s="38"/>
      <c r="E244" s="38"/>
      <c r="F244" s="38"/>
    </row>
    <row r="245" spans="2:6" ht="18" customHeight="1" x14ac:dyDescent="0.25">
      <c r="B245" s="35"/>
      <c r="C245" s="84"/>
      <c r="D245" s="38"/>
      <c r="E245" s="38"/>
      <c r="F245" s="38"/>
    </row>
    <row r="246" spans="2:6" ht="18" customHeight="1" x14ac:dyDescent="0.25">
      <c r="B246" s="85" t="s">
        <v>1581</v>
      </c>
      <c r="C246" s="15"/>
      <c r="D246" s="38"/>
      <c r="E246" s="38"/>
      <c r="F246" s="38"/>
    </row>
    <row r="247" spans="2:6" ht="18" customHeight="1" x14ac:dyDescent="0.25">
      <c r="B247" s="41"/>
      <c r="C247" s="45"/>
      <c r="D247" s="38"/>
      <c r="E247" s="38"/>
      <c r="F247" s="38"/>
    </row>
    <row r="248" spans="2:6" ht="18" customHeight="1" x14ac:dyDescent="0.25">
      <c r="B248" s="35"/>
      <c r="C248" s="45"/>
      <c r="D248" s="38"/>
      <c r="E248" s="38"/>
      <c r="F248" s="38"/>
    </row>
    <row r="249" spans="2:6" ht="18" customHeight="1" x14ac:dyDescent="0.25">
      <c r="B249" s="35"/>
      <c r="C249" s="45"/>
      <c r="D249" s="38"/>
      <c r="E249" s="38"/>
      <c r="F249" s="38"/>
    </row>
    <row r="250" spans="2:6" ht="18" customHeight="1" x14ac:dyDescent="0.25">
      <c r="B250" s="35"/>
      <c r="C250" s="45"/>
      <c r="D250" s="38"/>
      <c r="E250" s="38"/>
      <c r="F250" s="38"/>
    </row>
    <row r="251" spans="2:6" ht="18" customHeight="1" x14ac:dyDescent="0.25">
      <c r="B251" s="85" t="s">
        <v>1582</v>
      </c>
      <c r="C251" s="45"/>
      <c r="D251" s="38"/>
      <c r="E251" s="38"/>
      <c r="F251" s="38"/>
    </row>
    <row r="252" spans="2:6" ht="12.75" customHeight="1" x14ac:dyDescent="0.25">
      <c r="C252" s="45"/>
    </row>
    <row r="253" spans="2:6" ht="12.75" customHeight="1" x14ac:dyDescent="0.25">
      <c r="C253" s="45"/>
    </row>
    <row r="254" spans="2:6" ht="12.75" customHeight="1" x14ac:dyDescent="0.25">
      <c r="C254" s="45"/>
    </row>
    <row r="255" spans="2:6" ht="12.75" customHeight="1" x14ac:dyDescent="0.25">
      <c r="C255" s="45"/>
    </row>
    <row r="256" spans="2:6" ht="12.75" customHeight="1" x14ac:dyDescent="0.25">
      <c r="C256" s="45"/>
    </row>
    <row r="257" spans="3:3" ht="12.75" customHeight="1" x14ac:dyDescent="0.25">
      <c r="C257" s="45"/>
    </row>
    <row r="258" spans="3:3" ht="12.75" customHeight="1" x14ac:dyDescent="0.25">
      <c r="C258" s="45"/>
    </row>
  </sheetData>
  <sheetProtection algorithmName="SHA-512" hashValue="sQFBj1nzH2oe/M9apgM0pMO5iahDep5WkhOfbVsu0uoQq9Ygq5Cj1oGZ9oaBxz9lLAp6kuItMwV73c2ZF0e5kQ==" saltValue="y/tMG7pz2m+IZ3ndDObf0g==" spinCount="100000" sheet="1" objects="1" scenarios="1"/>
  <protectedRanges>
    <protectedRange sqref="D166:E167" name="Rango4"/>
    <protectedRange sqref="B243:C243 A238:F238 B248" name="Rango2_1"/>
    <protectedRange sqref="D11:E14 D16:E21 D23:E25 D27:E29 D31:E32 D34:E36 D38:E39 D41:E44 D52:E53 D55:E56 D58:E60 D62:E63 D65:E74 D76:E77 D79:E81 D83:E85 D87:E93 D95:E97 D99:E102 D104:E109 D111:E112 D114:E118 D120:E122 D124:E127 D129:E130 D132:E132 D46:E46 D48:E50" name="Rango1"/>
    <protectedRange sqref="D138:E145 D147:E155 D157:E161 D163:E164 D167:E167 D169:E171 D173:E174 D176:E180 D182:E185 D187:E192 D194:E195 D197:E198 D200:E209 D211:E213 D215:E218 D220:E225 D227:E228 D230:E232" name="Rango2"/>
  </protectedRanges>
  <mergeCells count="4">
    <mergeCell ref="A4:E4"/>
    <mergeCell ref="A1:E1"/>
    <mergeCell ref="A2:E2"/>
    <mergeCell ref="A3:E3"/>
  </mergeCells>
  <pageMargins left="0.70866141732283472" right="0.70866141732283472" top="0.94488188976377963" bottom="0.74803149606299213" header="0.31496062992125984" footer="0.31496062992125984"/>
  <pageSetup paperSize="9" scale="7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X102"/>
  <sheetViews>
    <sheetView showGridLines="0" topLeftCell="O1" zoomScale="75" workbookViewId="0">
      <selection activeCell="A17" sqref="A17:XFD17"/>
    </sheetView>
  </sheetViews>
  <sheetFormatPr baseColWidth="10" defaultColWidth="11.42578125" defaultRowHeight="12.75" x14ac:dyDescent="0.25"/>
  <cols>
    <col min="1" max="1" width="9.42578125" style="20" customWidth="1"/>
    <col min="2" max="2" width="36.42578125" style="20" customWidth="1"/>
    <col min="3" max="4" width="17.7109375" style="19" customWidth="1"/>
    <col min="5" max="5" width="15.42578125" style="153" customWidth="1"/>
    <col min="6" max="6" width="14" style="153" customWidth="1"/>
    <col min="7" max="7" width="23.7109375" style="153" customWidth="1"/>
    <col min="8" max="13" width="17.7109375" style="19" customWidth="1"/>
    <col min="14" max="15" width="23.7109375" style="153" customWidth="1"/>
    <col min="16" max="16" width="16.85546875" style="19" customWidth="1"/>
    <col min="17" max="18" width="17.7109375" style="19" customWidth="1"/>
    <col min="19" max="19" width="16.42578125" style="153" customWidth="1"/>
    <col min="20" max="20" width="17.85546875" style="153" bestFit="1" customWidth="1"/>
    <col min="21" max="21" width="22.5703125" style="153" bestFit="1" customWidth="1"/>
    <col min="22" max="24" width="11.42578125" style="19"/>
    <col min="25" max="16384" width="11.42578125" style="20"/>
  </cols>
  <sheetData>
    <row r="1" spans="1:24" s="4" customFormat="1" ht="15.75" x14ac:dyDescent="0.25">
      <c r="C1" s="5"/>
      <c r="D1" s="5"/>
      <c r="E1" s="145"/>
      <c r="F1" s="145"/>
      <c r="G1" s="145"/>
      <c r="H1" s="5"/>
      <c r="I1" s="5"/>
      <c r="J1" s="5"/>
      <c r="K1" s="5"/>
      <c r="L1" s="5"/>
      <c r="M1" s="5"/>
      <c r="N1" s="145"/>
      <c r="O1" s="145"/>
      <c r="P1" s="5"/>
      <c r="Q1" s="5"/>
      <c r="R1" s="5"/>
      <c r="S1" s="145"/>
      <c r="T1" s="145"/>
      <c r="U1" s="145"/>
      <c r="V1" s="5"/>
      <c r="W1" s="5"/>
      <c r="X1" s="5"/>
    </row>
    <row r="2" spans="1:24" s="4" customFormat="1" ht="15.75" x14ac:dyDescent="0.25">
      <c r="A2" s="171" t="str">
        <f ca="1">Data!N1</f>
        <v xml:space="preserve">Consejo Nacional de Investigaciones Científicas y Tecnológicas (CONICIT) 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5"/>
      <c r="W2" s="5"/>
      <c r="X2" s="5"/>
    </row>
    <row r="3" spans="1:24" s="4" customFormat="1" ht="15.75" x14ac:dyDescent="0.25">
      <c r="A3" s="171" t="s">
        <v>853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5"/>
      <c r="W3" s="5"/>
      <c r="X3" s="5"/>
    </row>
    <row r="4" spans="1:24" s="4" customFormat="1" ht="15.75" x14ac:dyDescent="0.25">
      <c r="A4" s="171" t="str">
        <f ca="1">+EstadoResultados_Rendimiento!A3</f>
        <v>Del 01 de Enero de 2022 al 30 de Setiembre de 2022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5"/>
      <c r="W4" s="5"/>
      <c r="X4" s="5"/>
    </row>
    <row r="5" spans="1:24" s="4" customFormat="1" ht="15.75" x14ac:dyDescent="0.25">
      <c r="A5" s="172" t="s">
        <v>1584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5"/>
      <c r="W5" s="5"/>
      <c r="X5" s="5"/>
    </row>
    <row r="6" spans="1:24" s="8" customFormat="1" ht="6.7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7"/>
      <c r="X6" s="7"/>
    </row>
    <row r="7" spans="1:24" s="9" customFormat="1" ht="15.75" customHeight="1" x14ac:dyDescent="0.25">
      <c r="A7" s="173" t="s">
        <v>1590</v>
      </c>
      <c r="B7" s="173" t="s">
        <v>854</v>
      </c>
      <c r="C7" s="174" t="s">
        <v>855</v>
      </c>
      <c r="D7" s="175"/>
      <c r="E7" s="175"/>
      <c r="F7" s="175"/>
      <c r="G7" s="176"/>
      <c r="H7" s="177" t="s">
        <v>856</v>
      </c>
      <c r="I7" s="178"/>
      <c r="J7" s="178"/>
      <c r="K7" s="178"/>
      <c r="L7" s="178"/>
      <c r="M7" s="178"/>
      <c r="N7" s="179"/>
      <c r="O7" s="168" t="s">
        <v>1591</v>
      </c>
      <c r="P7" s="180" t="s">
        <v>857</v>
      </c>
      <c r="Q7" s="181"/>
      <c r="R7" s="181"/>
      <c r="S7" s="181"/>
      <c r="T7" s="182"/>
      <c r="U7" s="168" t="s">
        <v>1592</v>
      </c>
    </row>
    <row r="8" spans="1:24" s="9" customFormat="1" ht="16.5" x14ac:dyDescent="0.25">
      <c r="A8" s="173"/>
      <c r="B8" s="173"/>
      <c r="C8" s="168" t="s">
        <v>858</v>
      </c>
      <c r="D8" s="168" t="s">
        <v>859</v>
      </c>
      <c r="E8" s="168" t="s">
        <v>860</v>
      </c>
      <c r="F8" s="168" t="s">
        <v>861</v>
      </c>
      <c r="G8" s="168" t="s">
        <v>1593</v>
      </c>
      <c r="H8" s="165" t="s">
        <v>862</v>
      </c>
      <c r="I8" s="165" t="s">
        <v>863</v>
      </c>
      <c r="J8" s="165" t="s">
        <v>859</v>
      </c>
      <c r="K8" s="165" t="s">
        <v>860</v>
      </c>
      <c r="L8" s="165" t="s">
        <v>861</v>
      </c>
      <c r="M8" s="165" t="s">
        <v>864</v>
      </c>
      <c r="N8" s="165" t="s">
        <v>1594</v>
      </c>
      <c r="O8" s="168"/>
      <c r="P8" s="164" t="s">
        <v>865</v>
      </c>
      <c r="Q8" s="164" t="s">
        <v>852</v>
      </c>
      <c r="R8" s="164" t="s">
        <v>863</v>
      </c>
      <c r="S8" s="164" t="s">
        <v>866</v>
      </c>
      <c r="T8" s="164" t="s">
        <v>867</v>
      </c>
      <c r="U8" s="168"/>
    </row>
    <row r="9" spans="1:24" s="9" customFormat="1" ht="16.5" x14ac:dyDescent="0.25">
      <c r="A9" s="173"/>
      <c r="B9" s="173"/>
      <c r="C9" s="168"/>
      <c r="D9" s="168"/>
      <c r="E9" s="168"/>
      <c r="F9" s="168"/>
      <c r="G9" s="168"/>
      <c r="H9" s="165"/>
      <c r="I9" s="165"/>
      <c r="J9" s="165"/>
      <c r="K9" s="165"/>
      <c r="L9" s="165"/>
      <c r="M9" s="165"/>
      <c r="N9" s="165"/>
      <c r="O9" s="168"/>
      <c r="P9" s="164"/>
      <c r="Q9" s="164"/>
      <c r="R9" s="164"/>
      <c r="S9" s="164"/>
      <c r="T9" s="164"/>
      <c r="U9" s="168"/>
    </row>
    <row r="10" spans="1:24" s="15" customFormat="1" ht="20.25" customHeight="1" x14ac:dyDescent="0.25">
      <c r="A10" s="10" t="s">
        <v>114</v>
      </c>
      <c r="B10" s="11" t="s">
        <v>868</v>
      </c>
      <c r="C10" s="12"/>
      <c r="D10" s="13"/>
      <c r="E10" s="146"/>
      <c r="F10" s="146"/>
      <c r="G10" s="146"/>
      <c r="H10" s="13"/>
      <c r="I10" s="13"/>
      <c r="J10" s="13"/>
      <c r="K10" s="13"/>
      <c r="L10" s="13"/>
      <c r="M10" s="13"/>
      <c r="N10" s="146"/>
      <c r="O10" s="146"/>
      <c r="P10" s="13"/>
      <c r="Q10" s="13"/>
      <c r="R10" s="13"/>
      <c r="S10" s="146"/>
      <c r="T10" s="146"/>
      <c r="U10" s="157"/>
      <c r="V10" s="14"/>
      <c r="W10" s="14"/>
      <c r="X10" s="14"/>
    </row>
    <row r="11" spans="1:24" ht="24" customHeight="1" x14ac:dyDescent="0.25">
      <c r="A11" s="16" t="s">
        <v>1595</v>
      </c>
      <c r="B11" s="17" t="s">
        <v>869</v>
      </c>
      <c r="C11" s="18">
        <f>SUM(C12:C23)</f>
        <v>1609642.6998700001</v>
      </c>
      <c r="D11" s="18">
        <f>SUM(D12:D23)</f>
        <v>0</v>
      </c>
      <c r="E11" s="147">
        <f>SUM(E12:E23)</f>
        <v>488641.31013</v>
      </c>
      <c r="F11" s="147">
        <f t="shared" ref="F11:T11" si="0">SUM(F12:F23)</f>
        <v>113937.57166000002</v>
      </c>
      <c r="G11" s="147">
        <f>SUM(G12:G23)</f>
        <v>1984346.4383400001</v>
      </c>
      <c r="H11" s="18">
        <f t="shared" si="0"/>
        <v>0</v>
      </c>
      <c r="I11" s="18">
        <f t="shared" si="0"/>
        <v>0</v>
      </c>
      <c r="J11" s="18">
        <f t="shared" si="0"/>
        <v>0</v>
      </c>
      <c r="K11" s="18">
        <f t="shared" si="0"/>
        <v>0</v>
      </c>
      <c r="L11" s="18">
        <f t="shared" si="0"/>
        <v>0</v>
      </c>
      <c r="M11" s="18">
        <f t="shared" si="0"/>
        <v>0</v>
      </c>
      <c r="N11" s="147">
        <f t="shared" si="0"/>
        <v>0</v>
      </c>
      <c r="O11" s="147">
        <f t="shared" si="0"/>
        <v>1984346.4383400001</v>
      </c>
      <c r="P11" s="18">
        <f t="shared" si="0"/>
        <v>-363920.72374999995</v>
      </c>
      <c r="Q11" s="18">
        <f t="shared" si="0"/>
        <v>-30141.546740000009</v>
      </c>
      <c r="R11" s="18">
        <f t="shared" si="0"/>
        <v>0</v>
      </c>
      <c r="S11" s="147">
        <f t="shared" si="0"/>
        <v>-30141.546740000009</v>
      </c>
      <c r="T11" s="147">
        <f t="shared" si="0"/>
        <v>-394062.27049000002</v>
      </c>
      <c r="U11" s="147">
        <f>SUM(U12:U23)</f>
        <v>1590284.1678499999</v>
      </c>
    </row>
    <row r="12" spans="1:24" ht="24" customHeight="1" x14ac:dyDescent="0.25">
      <c r="A12" s="21" t="s">
        <v>1596</v>
      </c>
      <c r="B12" s="22" t="s">
        <v>870</v>
      </c>
      <c r="C12" s="23">
        <v>199.9896</v>
      </c>
      <c r="D12" s="23"/>
      <c r="E12" s="148">
        <v>431153.05833999999</v>
      </c>
      <c r="F12" s="148"/>
      <c r="G12" s="154">
        <f>+C12+D12+E12-F12</f>
        <v>431353.04793999996</v>
      </c>
      <c r="H12" s="24"/>
      <c r="I12" s="24"/>
      <c r="J12" s="24"/>
      <c r="K12" s="24"/>
      <c r="L12" s="24"/>
      <c r="M12" s="24"/>
      <c r="N12" s="154">
        <f t="shared" ref="N12:N54" si="1">SUM(H12:M12)</f>
        <v>0</v>
      </c>
      <c r="O12" s="155">
        <f>+G12+N12</f>
        <v>431353.04793999996</v>
      </c>
      <c r="P12" s="23">
        <v>0</v>
      </c>
      <c r="Q12" s="23">
        <v>0</v>
      </c>
      <c r="R12" s="23"/>
      <c r="S12" s="158">
        <f>+Q12-R12</f>
        <v>0</v>
      </c>
      <c r="T12" s="158">
        <f>+P12+S12</f>
        <v>0</v>
      </c>
      <c r="U12" s="158">
        <f>+O12+T12</f>
        <v>431353.04793999996</v>
      </c>
    </row>
    <row r="13" spans="1:24" ht="24" customHeight="1" x14ac:dyDescent="0.25">
      <c r="A13" s="21" t="s">
        <v>1597</v>
      </c>
      <c r="B13" s="22" t="s">
        <v>871</v>
      </c>
      <c r="C13" s="23">
        <v>1281546.5490299999</v>
      </c>
      <c r="D13" s="23"/>
      <c r="E13" s="148">
        <v>39798.872750000002</v>
      </c>
      <c r="F13" s="148">
        <v>109609.25343000001</v>
      </c>
      <c r="G13" s="154">
        <f>+C13+D13+E13-F13</f>
        <v>1211736.1683499999</v>
      </c>
      <c r="H13" s="23"/>
      <c r="I13" s="23"/>
      <c r="J13" s="23"/>
      <c r="K13" s="23"/>
      <c r="L13" s="23"/>
      <c r="M13" s="23"/>
      <c r="N13" s="154">
        <f t="shared" si="1"/>
        <v>0</v>
      </c>
      <c r="O13" s="155">
        <f t="shared" ref="O13:O54" si="2">+G13+N13</f>
        <v>1211736.1683499999</v>
      </c>
      <c r="P13" s="23">
        <v>-147670.03208999999</v>
      </c>
      <c r="Q13" s="23">
        <v>-13616.14176</v>
      </c>
      <c r="R13" s="23"/>
      <c r="S13" s="158">
        <f t="shared" ref="S13:S41" si="3">+Q13-R13</f>
        <v>-13616.14176</v>
      </c>
      <c r="T13" s="158">
        <f t="shared" ref="T13:T54" si="4">+P13+S13</f>
        <v>-161286.17384999999</v>
      </c>
      <c r="U13" s="158">
        <f t="shared" ref="U13:U54" si="5">+O13+T13</f>
        <v>1050449.9945</v>
      </c>
    </row>
    <row r="14" spans="1:24" ht="24" customHeight="1" x14ac:dyDescent="0.25">
      <c r="A14" s="21" t="s">
        <v>1598</v>
      </c>
      <c r="B14" s="22" t="s">
        <v>872</v>
      </c>
      <c r="C14" s="23">
        <v>16267.079300000001</v>
      </c>
      <c r="D14" s="23"/>
      <c r="E14" s="148"/>
      <c r="F14" s="148"/>
      <c r="G14" s="154">
        <f t="shared" ref="G14:G54" si="6">+C14+D14+E14-F14</f>
        <v>16267.079300000001</v>
      </c>
      <c r="H14" s="23"/>
      <c r="I14" s="23"/>
      <c r="J14" s="23"/>
      <c r="K14" s="23"/>
      <c r="L14" s="23"/>
      <c r="M14" s="23"/>
      <c r="N14" s="154">
        <f t="shared" si="1"/>
        <v>0</v>
      </c>
      <c r="O14" s="155">
        <f t="shared" si="2"/>
        <v>16267.079300000001</v>
      </c>
      <c r="P14" s="23">
        <v>-6532.1542999999992</v>
      </c>
      <c r="Q14" s="23">
        <v>-722.51432999999997</v>
      </c>
      <c r="R14" s="23"/>
      <c r="S14" s="158">
        <f t="shared" si="3"/>
        <v>-722.51432999999997</v>
      </c>
      <c r="T14" s="158">
        <f t="shared" si="4"/>
        <v>-7254.6686299999992</v>
      </c>
      <c r="U14" s="158">
        <f t="shared" si="5"/>
        <v>9012.4106700000011</v>
      </c>
    </row>
    <row r="15" spans="1:24" ht="24" customHeight="1" x14ac:dyDescent="0.25">
      <c r="A15" s="21" t="s">
        <v>1599</v>
      </c>
      <c r="B15" s="22" t="s">
        <v>873</v>
      </c>
      <c r="C15" s="23">
        <v>60015.915999999997</v>
      </c>
      <c r="D15" s="23"/>
      <c r="E15" s="148">
        <f>7112.78764+10073.46</f>
        <v>17186.247639999998</v>
      </c>
      <c r="F15" s="148"/>
      <c r="G15" s="154">
        <f>+C15+D15+E15-F15</f>
        <v>77202.163639999999</v>
      </c>
      <c r="H15" s="23"/>
      <c r="I15" s="23"/>
      <c r="J15" s="23"/>
      <c r="K15" s="23"/>
      <c r="L15" s="23"/>
      <c r="M15" s="23"/>
      <c r="N15" s="154">
        <f t="shared" si="1"/>
        <v>0</v>
      </c>
      <c r="O15" s="155">
        <f t="shared" si="2"/>
        <v>77202.163639999999</v>
      </c>
      <c r="P15" s="23">
        <v>-57558.4948</v>
      </c>
      <c r="Q15" s="23">
        <v>0</v>
      </c>
      <c r="R15" s="23"/>
      <c r="S15" s="158">
        <f t="shared" si="3"/>
        <v>0</v>
      </c>
      <c r="T15" s="158">
        <f t="shared" si="4"/>
        <v>-57558.4948</v>
      </c>
      <c r="U15" s="158">
        <f t="shared" si="5"/>
        <v>19643.668839999998</v>
      </c>
    </row>
    <row r="16" spans="1:24" ht="24" customHeight="1" x14ac:dyDescent="0.25">
      <c r="A16" s="21" t="s">
        <v>1600</v>
      </c>
      <c r="B16" s="22" t="s">
        <v>874</v>
      </c>
      <c r="C16" s="23">
        <v>19346.928879999999</v>
      </c>
      <c r="D16" s="23"/>
      <c r="E16" s="148"/>
      <c r="F16" s="148"/>
      <c r="G16" s="154">
        <f>+C16+D16+E16-F16</f>
        <v>19346.928879999999</v>
      </c>
      <c r="H16" s="23"/>
      <c r="I16" s="23"/>
      <c r="J16" s="23"/>
      <c r="K16" s="23"/>
      <c r="L16" s="23"/>
      <c r="M16" s="23"/>
      <c r="N16" s="154">
        <f t="shared" si="1"/>
        <v>0</v>
      </c>
      <c r="O16" s="155">
        <f t="shared" si="2"/>
        <v>19346.928879999999</v>
      </c>
      <c r="P16" s="23">
        <v>-12279.378809999998</v>
      </c>
      <c r="Q16" s="23">
        <v>-1009.76179</v>
      </c>
      <c r="R16" s="23"/>
      <c r="S16" s="158">
        <f t="shared" si="3"/>
        <v>-1009.76179</v>
      </c>
      <c r="T16" s="158">
        <f t="shared" si="4"/>
        <v>-13289.140599999999</v>
      </c>
      <c r="U16" s="158">
        <f t="shared" si="5"/>
        <v>6057.7882800000007</v>
      </c>
    </row>
    <row r="17" spans="1:21" s="20" customFormat="1" ht="24" customHeight="1" x14ac:dyDescent="0.25">
      <c r="A17" s="21" t="s">
        <v>1601</v>
      </c>
      <c r="B17" s="22" t="s">
        <v>875</v>
      </c>
      <c r="C17" s="23">
        <f>73073.2958+1659.06-1863.9</f>
        <v>72868.455800000011</v>
      </c>
      <c r="D17" s="23"/>
      <c r="E17" s="148">
        <v>503.13140000000004</v>
      </c>
      <c r="F17" s="148">
        <v>4328.3182300000008</v>
      </c>
      <c r="G17" s="154">
        <f t="shared" si="6"/>
        <v>69043.268970000005</v>
      </c>
      <c r="H17" s="23"/>
      <c r="I17" s="23"/>
      <c r="J17" s="23"/>
      <c r="K17" s="23"/>
      <c r="L17" s="23"/>
      <c r="M17" s="23"/>
      <c r="N17" s="154">
        <f t="shared" si="1"/>
        <v>0</v>
      </c>
      <c r="O17" s="155">
        <f t="shared" si="2"/>
        <v>69043.268970000005</v>
      </c>
      <c r="P17" s="23">
        <v>-40021.772570000001</v>
      </c>
      <c r="Q17" s="23">
        <v>-3665.9135200000001</v>
      </c>
      <c r="R17" s="23"/>
      <c r="S17" s="158">
        <f t="shared" si="3"/>
        <v>-3665.9135200000001</v>
      </c>
      <c r="T17" s="158">
        <f t="shared" si="4"/>
        <v>-43687.686090000003</v>
      </c>
      <c r="U17" s="158">
        <f t="shared" si="5"/>
        <v>25355.582880000002</v>
      </c>
    </row>
    <row r="18" spans="1:21" s="20" customFormat="1" ht="24" customHeight="1" x14ac:dyDescent="0.25">
      <c r="A18" s="21" t="s">
        <v>1602</v>
      </c>
      <c r="B18" s="22" t="s">
        <v>876</v>
      </c>
      <c r="C18" s="23">
        <f>145001.83683+23677.23-15212.62</f>
        <v>153466.44683</v>
      </c>
      <c r="D18" s="23"/>
      <c r="E18" s="148"/>
      <c r="F18" s="148"/>
      <c r="G18" s="154">
        <f>+C18+D18+E18-F18</f>
        <v>153466.44683</v>
      </c>
      <c r="H18" s="23"/>
      <c r="I18" s="23"/>
      <c r="J18" s="23"/>
      <c r="K18" s="23"/>
      <c r="L18" s="23"/>
      <c r="M18" s="23"/>
      <c r="N18" s="154">
        <f t="shared" si="1"/>
        <v>0</v>
      </c>
      <c r="O18" s="155">
        <f t="shared" si="2"/>
        <v>153466.44683</v>
      </c>
      <c r="P18" s="23">
        <v>-96588.803840000022</v>
      </c>
      <c r="Q18" s="23">
        <v>-10947.908300000001</v>
      </c>
      <c r="R18" s="23"/>
      <c r="S18" s="158">
        <f t="shared" si="3"/>
        <v>-10947.908300000001</v>
      </c>
      <c r="T18" s="158">
        <f t="shared" si="4"/>
        <v>-107536.71214000002</v>
      </c>
      <c r="U18" s="158">
        <f t="shared" si="5"/>
        <v>45929.734689999983</v>
      </c>
    </row>
    <row r="19" spans="1:21" s="20" customFormat="1" ht="24" customHeight="1" x14ac:dyDescent="0.25">
      <c r="A19" s="21" t="s">
        <v>1603</v>
      </c>
      <c r="B19" s="22" t="s">
        <v>877</v>
      </c>
      <c r="C19" s="23">
        <f>425.585-1.6</f>
        <v>423.98499999999996</v>
      </c>
      <c r="D19" s="23"/>
      <c r="E19" s="148"/>
      <c r="F19" s="148"/>
      <c r="G19" s="154">
        <f t="shared" si="6"/>
        <v>423.98499999999996</v>
      </c>
      <c r="H19" s="23"/>
      <c r="I19" s="23"/>
      <c r="J19" s="23"/>
      <c r="K19" s="23"/>
      <c r="L19" s="23"/>
      <c r="M19" s="23"/>
      <c r="N19" s="154">
        <f t="shared" si="1"/>
        <v>0</v>
      </c>
      <c r="O19" s="155">
        <f t="shared" si="2"/>
        <v>423.98499999999996</v>
      </c>
      <c r="P19" s="23">
        <v>-347.60399999999998</v>
      </c>
      <c r="Q19" s="23">
        <v>-6.6487499999999997</v>
      </c>
      <c r="R19" s="23"/>
      <c r="S19" s="158">
        <f t="shared" si="3"/>
        <v>-6.6487499999999997</v>
      </c>
      <c r="T19" s="158">
        <f t="shared" si="4"/>
        <v>-354.25274999999999</v>
      </c>
      <c r="U19" s="158">
        <f t="shared" si="5"/>
        <v>69.732249999999965</v>
      </c>
    </row>
    <row r="20" spans="1:21" s="20" customFormat="1" ht="24" customHeight="1" x14ac:dyDescent="0.25">
      <c r="A20" s="21" t="s">
        <v>1604</v>
      </c>
      <c r="B20" s="22" t="s">
        <v>878</v>
      </c>
      <c r="C20" s="23">
        <f>1629.278-102.43</f>
        <v>1526.848</v>
      </c>
      <c r="D20" s="23"/>
      <c r="E20" s="148"/>
      <c r="F20" s="148"/>
      <c r="G20" s="154">
        <f t="shared" si="6"/>
        <v>1526.848</v>
      </c>
      <c r="H20" s="23"/>
      <c r="I20" s="23"/>
      <c r="J20" s="23"/>
      <c r="K20" s="23"/>
      <c r="L20" s="23"/>
      <c r="M20" s="23"/>
      <c r="N20" s="154">
        <f t="shared" si="1"/>
        <v>0</v>
      </c>
      <c r="O20" s="155">
        <f t="shared" si="2"/>
        <v>1526.848</v>
      </c>
      <c r="P20" s="23">
        <v>-1268.1978799999999</v>
      </c>
      <c r="Q20" s="23">
        <v>-17.635590000000001</v>
      </c>
      <c r="R20" s="23"/>
      <c r="S20" s="158">
        <f t="shared" si="3"/>
        <v>-17.635590000000001</v>
      </c>
      <c r="T20" s="158">
        <f t="shared" si="4"/>
        <v>-1285.83347</v>
      </c>
      <c r="U20" s="158">
        <f t="shared" si="5"/>
        <v>241.01452999999992</v>
      </c>
    </row>
    <row r="21" spans="1:21" s="20" customFormat="1" ht="24" customHeight="1" x14ac:dyDescent="0.25">
      <c r="A21" s="21" t="s">
        <v>1605</v>
      </c>
      <c r="B21" s="22" t="s">
        <v>879</v>
      </c>
      <c r="C21" s="23">
        <f>2054.0865-90.49</f>
        <v>1963.5964999999999</v>
      </c>
      <c r="D21" s="23"/>
      <c r="E21" s="148"/>
      <c r="F21" s="148"/>
      <c r="G21" s="154">
        <f>+C21+D21+E21-F21</f>
        <v>1963.5964999999999</v>
      </c>
      <c r="H21" s="23"/>
      <c r="I21" s="23"/>
      <c r="J21" s="23"/>
      <c r="K21" s="23"/>
      <c r="L21" s="23"/>
      <c r="M21" s="23"/>
      <c r="N21" s="154">
        <f t="shared" si="1"/>
        <v>0</v>
      </c>
      <c r="O21" s="155">
        <f t="shared" si="2"/>
        <v>1963.5964999999999</v>
      </c>
      <c r="P21" s="23">
        <v>-1109.92733</v>
      </c>
      <c r="Q21" s="23">
        <v>-57.409649999999999</v>
      </c>
      <c r="R21" s="23"/>
      <c r="S21" s="158">
        <f t="shared" si="3"/>
        <v>-57.409649999999999</v>
      </c>
      <c r="T21" s="158">
        <f t="shared" si="4"/>
        <v>-1167.33698</v>
      </c>
      <c r="U21" s="158">
        <f t="shared" si="5"/>
        <v>796.25951999999984</v>
      </c>
    </row>
    <row r="22" spans="1:21" s="20" customFormat="1" ht="24" customHeight="1" x14ac:dyDescent="0.25">
      <c r="A22" s="21" t="s">
        <v>1606</v>
      </c>
      <c r="B22" s="22" t="s">
        <v>880</v>
      </c>
      <c r="C22" s="23">
        <v>0</v>
      </c>
      <c r="D22" s="23"/>
      <c r="E22" s="148"/>
      <c r="F22" s="148"/>
      <c r="G22" s="154">
        <f>+C22+D22+E22-F22</f>
        <v>0</v>
      </c>
      <c r="H22" s="23"/>
      <c r="I22" s="23"/>
      <c r="J22" s="23"/>
      <c r="K22" s="23"/>
      <c r="L22" s="23"/>
      <c r="M22" s="23"/>
      <c r="N22" s="154">
        <f t="shared" si="1"/>
        <v>0</v>
      </c>
      <c r="O22" s="155">
        <f t="shared" si="2"/>
        <v>0</v>
      </c>
      <c r="P22" s="23">
        <v>0</v>
      </c>
      <c r="Q22" s="23">
        <v>0</v>
      </c>
      <c r="R22" s="23"/>
      <c r="S22" s="158">
        <f t="shared" si="3"/>
        <v>0</v>
      </c>
      <c r="T22" s="158">
        <f t="shared" si="4"/>
        <v>0</v>
      </c>
      <c r="U22" s="158">
        <f t="shared" si="5"/>
        <v>0</v>
      </c>
    </row>
    <row r="23" spans="1:21" s="20" customFormat="1" ht="24" customHeight="1" x14ac:dyDescent="0.25">
      <c r="A23" s="21" t="s">
        <v>1607</v>
      </c>
      <c r="B23" s="22" t="s">
        <v>881</v>
      </c>
      <c r="C23" s="23">
        <f>2261.80493-244.9</f>
        <v>2016.9049299999997</v>
      </c>
      <c r="D23" s="23"/>
      <c r="E23" s="148"/>
      <c r="F23" s="148"/>
      <c r="G23" s="154">
        <f>+C23+D23+E23-F23</f>
        <v>2016.9049299999997</v>
      </c>
      <c r="H23" s="23"/>
      <c r="I23" s="23"/>
      <c r="J23" s="23"/>
      <c r="K23" s="23"/>
      <c r="L23" s="23"/>
      <c r="M23" s="23"/>
      <c r="N23" s="154">
        <f t="shared" si="1"/>
        <v>0</v>
      </c>
      <c r="O23" s="155">
        <f t="shared" si="2"/>
        <v>2016.9049299999997</v>
      </c>
      <c r="P23" s="23">
        <v>-544.35812999999996</v>
      </c>
      <c r="Q23" s="23">
        <v>-97.613050000000044</v>
      </c>
      <c r="R23" s="23"/>
      <c r="S23" s="158">
        <f t="shared" si="3"/>
        <v>-97.613050000000044</v>
      </c>
      <c r="T23" s="158">
        <f t="shared" si="4"/>
        <v>-641.97118</v>
      </c>
      <c r="U23" s="158">
        <f t="shared" si="5"/>
        <v>1374.9337499999997</v>
      </c>
    </row>
    <row r="24" spans="1:21" s="20" customFormat="1" ht="24" customHeight="1" x14ac:dyDescent="0.25">
      <c r="A24" s="16" t="s">
        <v>1608</v>
      </c>
      <c r="B24" s="17" t="s">
        <v>120</v>
      </c>
      <c r="C24" s="18">
        <f>SUM(C25:C29)</f>
        <v>0</v>
      </c>
      <c r="D24" s="18">
        <f>SUM(D25:D29)</f>
        <v>0</v>
      </c>
      <c r="E24" s="147">
        <f t="shared" ref="E24:T24" si="7">SUM(E25:E29)</f>
        <v>0</v>
      </c>
      <c r="F24" s="147">
        <f t="shared" si="7"/>
        <v>0</v>
      </c>
      <c r="G24" s="147">
        <f t="shared" si="7"/>
        <v>0</v>
      </c>
      <c r="H24" s="18">
        <f t="shared" si="7"/>
        <v>0</v>
      </c>
      <c r="I24" s="18">
        <f t="shared" si="7"/>
        <v>0</v>
      </c>
      <c r="J24" s="18">
        <f t="shared" si="7"/>
        <v>0</v>
      </c>
      <c r="K24" s="18">
        <f t="shared" si="7"/>
        <v>0</v>
      </c>
      <c r="L24" s="18">
        <f t="shared" si="7"/>
        <v>0</v>
      </c>
      <c r="M24" s="18">
        <f t="shared" si="7"/>
        <v>0</v>
      </c>
      <c r="N24" s="147">
        <f t="shared" si="7"/>
        <v>0</v>
      </c>
      <c r="O24" s="147">
        <f t="shared" si="7"/>
        <v>0</v>
      </c>
      <c r="P24" s="18">
        <f t="shared" si="7"/>
        <v>0</v>
      </c>
      <c r="Q24" s="18">
        <f t="shared" si="7"/>
        <v>0</v>
      </c>
      <c r="R24" s="18">
        <f t="shared" si="7"/>
        <v>0</v>
      </c>
      <c r="S24" s="147">
        <f t="shared" si="7"/>
        <v>0</v>
      </c>
      <c r="T24" s="147">
        <f t="shared" si="7"/>
        <v>0</v>
      </c>
      <c r="U24" s="147">
        <f>SUM(U25:U29)</f>
        <v>0</v>
      </c>
    </row>
    <row r="25" spans="1:21" s="20" customFormat="1" ht="24" customHeight="1" x14ac:dyDescent="0.25">
      <c r="A25" s="21" t="s">
        <v>1609</v>
      </c>
      <c r="B25" s="22" t="s">
        <v>870</v>
      </c>
      <c r="C25" s="23"/>
      <c r="D25" s="23"/>
      <c r="E25" s="148"/>
      <c r="F25" s="148"/>
      <c r="G25" s="154">
        <f>+C25+D25+E25-F25</f>
        <v>0</v>
      </c>
      <c r="H25" s="23"/>
      <c r="I25" s="23"/>
      <c r="J25" s="23"/>
      <c r="K25" s="23"/>
      <c r="L25" s="23"/>
      <c r="M25" s="23"/>
      <c r="N25" s="154">
        <f t="shared" si="1"/>
        <v>0</v>
      </c>
      <c r="O25" s="155">
        <f t="shared" si="2"/>
        <v>0</v>
      </c>
      <c r="P25" s="23"/>
      <c r="Q25" s="23"/>
      <c r="R25" s="23"/>
      <c r="S25" s="158">
        <f t="shared" si="3"/>
        <v>0</v>
      </c>
      <c r="T25" s="158">
        <f t="shared" si="4"/>
        <v>0</v>
      </c>
      <c r="U25" s="158">
        <f t="shared" si="5"/>
        <v>0</v>
      </c>
    </row>
    <row r="26" spans="1:21" s="20" customFormat="1" ht="24" customHeight="1" x14ac:dyDescent="0.25">
      <c r="A26" s="21" t="s">
        <v>1610</v>
      </c>
      <c r="B26" s="22" t="s">
        <v>871</v>
      </c>
      <c r="C26" s="23"/>
      <c r="D26" s="23"/>
      <c r="E26" s="148"/>
      <c r="F26" s="148"/>
      <c r="G26" s="154">
        <f>+C26+D26+E26-F26</f>
        <v>0</v>
      </c>
      <c r="H26" s="23"/>
      <c r="I26" s="23"/>
      <c r="J26" s="23"/>
      <c r="K26" s="23"/>
      <c r="L26" s="23"/>
      <c r="M26" s="23"/>
      <c r="N26" s="154">
        <f t="shared" si="1"/>
        <v>0</v>
      </c>
      <c r="O26" s="155">
        <f t="shared" si="2"/>
        <v>0</v>
      </c>
      <c r="P26" s="23"/>
      <c r="Q26" s="23"/>
      <c r="R26" s="23"/>
      <c r="S26" s="158">
        <f t="shared" si="3"/>
        <v>0</v>
      </c>
      <c r="T26" s="158">
        <f t="shared" si="4"/>
        <v>0</v>
      </c>
      <c r="U26" s="158">
        <f t="shared" si="5"/>
        <v>0</v>
      </c>
    </row>
    <row r="27" spans="1:21" s="20" customFormat="1" ht="24" customHeight="1" x14ac:dyDescent="0.25">
      <c r="A27" s="25" t="s">
        <v>1611</v>
      </c>
      <c r="B27" s="26" t="s">
        <v>1612</v>
      </c>
      <c r="C27" s="23"/>
      <c r="D27" s="23"/>
      <c r="E27" s="148"/>
      <c r="F27" s="148"/>
      <c r="G27" s="154"/>
      <c r="H27" s="23"/>
      <c r="I27" s="23"/>
      <c r="J27" s="23"/>
      <c r="K27" s="23"/>
      <c r="L27" s="23"/>
      <c r="M27" s="23"/>
      <c r="N27" s="154">
        <f t="shared" si="1"/>
        <v>0</v>
      </c>
      <c r="O27" s="155"/>
      <c r="P27" s="23"/>
      <c r="Q27" s="23"/>
      <c r="R27" s="23"/>
      <c r="S27" s="158">
        <f t="shared" si="3"/>
        <v>0</v>
      </c>
      <c r="T27" s="158">
        <f t="shared" si="4"/>
        <v>0</v>
      </c>
      <c r="U27" s="158"/>
    </row>
    <row r="28" spans="1:21" s="20" customFormat="1" ht="24" customHeight="1" x14ac:dyDescent="0.25">
      <c r="A28" s="21" t="s">
        <v>1613</v>
      </c>
      <c r="B28" s="22" t="s">
        <v>883</v>
      </c>
      <c r="C28" s="23"/>
      <c r="D28" s="23"/>
      <c r="E28" s="148"/>
      <c r="F28" s="148"/>
      <c r="G28" s="154">
        <f>+C28+D28+E28-F28</f>
        <v>0</v>
      </c>
      <c r="H28" s="23"/>
      <c r="I28" s="23"/>
      <c r="J28" s="23"/>
      <c r="K28" s="23"/>
      <c r="L28" s="23"/>
      <c r="M28" s="23"/>
      <c r="N28" s="154">
        <f t="shared" si="1"/>
        <v>0</v>
      </c>
      <c r="O28" s="155">
        <f t="shared" si="2"/>
        <v>0</v>
      </c>
      <c r="P28" s="23"/>
      <c r="Q28" s="23"/>
      <c r="R28" s="23"/>
      <c r="S28" s="158">
        <f t="shared" si="3"/>
        <v>0</v>
      </c>
      <c r="T28" s="158">
        <f t="shared" si="4"/>
        <v>0</v>
      </c>
      <c r="U28" s="158">
        <f t="shared" si="5"/>
        <v>0</v>
      </c>
    </row>
    <row r="29" spans="1:21" s="20" customFormat="1" ht="24" customHeight="1" x14ac:dyDescent="0.25">
      <c r="A29" s="21" t="s">
        <v>1614</v>
      </c>
      <c r="B29" s="22" t="s">
        <v>884</v>
      </c>
      <c r="C29" s="23"/>
      <c r="D29" s="23"/>
      <c r="E29" s="148"/>
      <c r="F29" s="148"/>
      <c r="G29" s="154">
        <f>+C29+D29+E29-F29</f>
        <v>0</v>
      </c>
      <c r="H29" s="23"/>
      <c r="I29" s="23"/>
      <c r="J29" s="23"/>
      <c r="K29" s="23"/>
      <c r="L29" s="23"/>
      <c r="M29" s="23"/>
      <c r="N29" s="154">
        <f t="shared" si="1"/>
        <v>0</v>
      </c>
      <c r="O29" s="155">
        <f t="shared" si="2"/>
        <v>0</v>
      </c>
      <c r="P29" s="23"/>
      <c r="Q29" s="23"/>
      <c r="R29" s="23"/>
      <c r="S29" s="158">
        <f t="shared" si="3"/>
        <v>0</v>
      </c>
      <c r="T29" s="158">
        <f t="shared" si="4"/>
        <v>0</v>
      </c>
      <c r="U29" s="158">
        <f t="shared" si="5"/>
        <v>0</v>
      </c>
    </row>
    <row r="30" spans="1:21" s="20" customFormat="1" ht="24" customHeight="1" x14ac:dyDescent="0.25">
      <c r="A30" s="16" t="s">
        <v>1615</v>
      </c>
      <c r="B30" s="17" t="s">
        <v>124</v>
      </c>
      <c r="C30" s="18">
        <f>SUM(C31:C34)</f>
        <v>0</v>
      </c>
      <c r="D30" s="18">
        <f>SUM(D31:D34)</f>
        <v>0</v>
      </c>
      <c r="E30" s="147">
        <f t="shared" ref="E30:T30" si="8">SUM(E31:E34)</f>
        <v>0</v>
      </c>
      <c r="F30" s="147">
        <f t="shared" si="8"/>
        <v>0</v>
      </c>
      <c r="G30" s="147">
        <f t="shared" si="8"/>
        <v>0</v>
      </c>
      <c r="H30" s="18">
        <f t="shared" si="8"/>
        <v>0</v>
      </c>
      <c r="I30" s="18">
        <f t="shared" si="8"/>
        <v>0</v>
      </c>
      <c r="J30" s="18">
        <f t="shared" si="8"/>
        <v>0</v>
      </c>
      <c r="K30" s="18">
        <f t="shared" si="8"/>
        <v>0</v>
      </c>
      <c r="L30" s="18">
        <f t="shared" si="8"/>
        <v>0</v>
      </c>
      <c r="M30" s="18">
        <f t="shared" si="8"/>
        <v>0</v>
      </c>
      <c r="N30" s="147">
        <f t="shared" si="8"/>
        <v>0</v>
      </c>
      <c r="O30" s="147">
        <f t="shared" si="8"/>
        <v>0</v>
      </c>
      <c r="P30" s="18">
        <f t="shared" si="8"/>
        <v>0</v>
      </c>
      <c r="Q30" s="18">
        <f t="shared" si="8"/>
        <v>0</v>
      </c>
      <c r="R30" s="18">
        <f t="shared" si="8"/>
        <v>0</v>
      </c>
      <c r="S30" s="147">
        <f>SUM(S31:S34)</f>
        <v>0</v>
      </c>
      <c r="T30" s="147">
        <f t="shared" si="8"/>
        <v>0</v>
      </c>
      <c r="U30" s="147">
        <f>SUM(U31:U34)</f>
        <v>0</v>
      </c>
    </row>
    <row r="31" spans="1:21" s="20" customFormat="1" ht="24" customHeight="1" x14ac:dyDescent="0.25">
      <c r="A31" s="21" t="s">
        <v>1616</v>
      </c>
      <c r="B31" s="22" t="s">
        <v>1617</v>
      </c>
      <c r="C31" s="23"/>
      <c r="D31" s="23"/>
      <c r="E31" s="148"/>
      <c r="F31" s="148"/>
      <c r="G31" s="154">
        <f>+C31+D31+E31-F31</f>
        <v>0</v>
      </c>
      <c r="H31" s="23"/>
      <c r="I31" s="23"/>
      <c r="J31" s="23"/>
      <c r="K31" s="23"/>
      <c r="L31" s="23"/>
      <c r="M31" s="23"/>
      <c r="N31" s="154">
        <f t="shared" si="1"/>
        <v>0</v>
      </c>
      <c r="O31" s="155">
        <f t="shared" si="2"/>
        <v>0</v>
      </c>
      <c r="P31" s="23"/>
      <c r="Q31" s="23"/>
      <c r="R31" s="23"/>
      <c r="S31" s="158">
        <f t="shared" si="3"/>
        <v>0</v>
      </c>
      <c r="T31" s="158">
        <f t="shared" si="4"/>
        <v>0</v>
      </c>
      <c r="U31" s="158">
        <f t="shared" si="5"/>
        <v>0</v>
      </c>
    </row>
    <row r="32" spans="1:21" s="20" customFormat="1" ht="24" customHeight="1" x14ac:dyDescent="0.25">
      <c r="A32" s="21" t="s">
        <v>1618</v>
      </c>
      <c r="B32" s="22" t="s">
        <v>885</v>
      </c>
      <c r="C32" s="23"/>
      <c r="D32" s="23"/>
      <c r="E32" s="148"/>
      <c r="F32" s="148"/>
      <c r="G32" s="154">
        <f>+C32+D32+E32-F32</f>
        <v>0</v>
      </c>
      <c r="H32" s="23"/>
      <c r="I32" s="23"/>
      <c r="J32" s="23"/>
      <c r="K32" s="23"/>
      <c r="L32" s="23"/>
      <c r="M32" s="23"/>
      <c r="N32" s="154">
        <f t="shared" si="1"/>
        <v>0</v>
      </c>
      <c r="O32" s="155">
        <f t="shared" si="2"/>
        <v>0</v>
      </c>
      <c r="P32" s="23"/>
      <c r="Q32" s="23"/>
      <c r="R32" s="23"/>
      <c r="S32" s="158">
        <f t="shared" si="3"/>
        <v>0</v>
      </c>
      <c r="T32" s="158">
        <f t="shared" si="4"/>
        <v>0</v>
      </c>
      <c r="U32" s="158">
        <f t="shared" si="5"/>
        <v>0</v>
      </c>
    </row>
    <row r="33" spans="1:21" s="20" customFormat="1" ht="24" customHeight="1" x14ac:dyDescent="0.25">
      <c r="A33" s="21" t="s">
        <v>1619</v>
      </c>
      <c r="B33" s="22" t="s">
        <v>886</v>
      </c>
      <c r="C33" s="23"/>
      <c r="D33" s="23"/>
      <c r="E33" s="148"/>
      <c r="F33" s="148"/>
      <c r="G33" s="154">
        <f>+C33+D33+E33-F33</f>
        <v>0</v>
      </c>
      <c r="H33" s="23"/>
      <c r="I33" s="23"/>
      <c r="J33" s="23"/>
      <c r="K33" s="23"/>
      <c r="L33" s="23"/>
      <c r="M33" s="23"/>
      <c r="N33" s="154">
        <f t="shared" si="1"/>
        <v>0</v>
      </c>
      <c r="O33" s="155">
        <f t="shared" si="2"/>
        <v>0</v>
      </c>
      <c r="P33" s="23"/>
      <c r="Q33" s="23"/>
      <c r="R33" s="23"/>
      <c r="S33" s="158">
        <f t="shared" si="3"/>
        <v>0</v>
      </c>
      <c r="T33" s="158">
        <f t="shared" si="4"/>
        <v>0</v>
      </c>
      <c r="U33" s="158">
        <f t="shared" si="5"/>
        <v>0</v>
      </c>
    </row>
    <row r="34" spans="1:21" s="20" customFormat="1" ht="24" customHeight="1" x14ac:dyDescent="0.25">
      <c r="A34" s="21" t="s">
        <v>1620</v>
      </c>
      <c r="B34" s="22" t="s">
        <v>887</v>
      </c>
      <c r="C34" s="23"/>
      <c r="D34" s="23"/>
      <c r="E34" s="148"/>
      <c r="F34" s="148"/>
      <c r="G34" s="154">
        <f>+C34+D34+E34-F34</f>
        <v>0</v>
      </c>
      <c r="H34" s="23"/>
      <c r="I34" s="23"/>
      <c r="J34" s="23"/>
      <c r="K34" s="23"/>
      <c r="L34" s="23"/>
      <c r="M34" s="23"/>
      <c r="N34" s="154">
        <f t="shared" si="1"/>
        <v>0</v>
      </c>
      <c r="O34" s="155">
        <f t="shared" si="2"/>
        <v>0</v>
      </c>
      <c r="P34" s="23"/>
      <c r="Q34" s="23"/>
      <c r="R34" s="23"/>
      <c r="S34" s="158">
        <f t="shared" si="3"/>
        <v>0</v>
      </c>
      <c r="T34" s="158">
        <f t="shared" si="4"/>
        <v>0</v>
      </c>
      <c r="U34" s="158">
        <f t="shared" si="5"/>
        <v>0</v>
      </c>
    </row>
    <row r="35" spans="1:21" s="20" customFormat="1" ht="24" customHeight="1" x14ac:dyDescent="0.25">
      <c r="A35" s="16" t="s">
        <v>1621</v>
      </c>
      <c r="B35" s="17" t="s">
        <v>126</v>
      </c>
      <c r="C35" s="18">
        <f>SUM(C36:C38)</f>
        <v>0</v>
      </c>
      <c r="D35" s="18">
        <f>SUM(D36:D38)</f>
        <v>0</v>
      </c>
      <c r="E35" s="147">
        <f t="shared" ref="E35:T35" si="9">SUM(E36:E38)</f>
        <v>0</v>
      </c>
      <c r="F35" s="147">
        <f t="shared" si="9"/>
        <v>0</v>
      </c>
      <c r="G35" s="147">
        <f t="shared" si="9"/>
        <v>0</v>
      </c>
      <c r="H35" s="18">
        <f t="shared" si="9"/>
        <v>0</v>
      </c>
      <c r="I35" s="18">
        <f t="shared" si="9"/>
        <v>0</v>
      </c>
      <c r="J35" s="18">
        <f t="shared" si="9"/>
        <v>0</v>
      </c>
      <c r="K35" s="18">
        <f t="shared" si="9"/>
        <v>0</v>
      </c>
      <c r="L35" s="18">
        <f t="shared" si="9"/>
        <v>0</v>
      </c>
      <c r="M35" s="18">
        <f t="shared" si="9"/>
        <v>0</v>
      </c>
      <c r="N35" s="147">
        <f t="shared" si="9"/>
        <v>0</v>
      </c>
      <c r="O35" s="147">
        <f t="shared" si="9"/>
        <v>0</v>
      </c>
      <c r="P35" s="18">
        <f t="shared" si="9"/>
        <v>0</v>
      </c>
      <c r="Q35" s="18">
        <f t="shared" si="9"/>
        <v>0</v>
      </c>
      <c r="R35" s="18">
        <f t="shared" si="9"/>
        <v>0</v>
      </c>
      <c r="S35" s="147">
        <f t="shared" si="9"/>
        <v>0</v>
      </c>
      <c r="T35" s="147">
        <f t="shared" si="9"/>
        <v>0</v>
      </c>
      <c r="U35" s="147">
        <f>SUM(U36:U38)</f>
        <v>0</v>
      </c>
    </row>
    <row r="36" spans="1:21" s="20" customFormat="1" ht="24" customHeight="1" x14ac:dyDescent="0.25">
      <c r="A36" s="21" t="s">
        <v>1622</v>
      </c>
      <c r="B36" s="22" t="s">
        <v>888</v>
      </c>
      <c r="C36" s="23"/>
      <c r="D36" s="23"/>
      <c r="E36" s="148"/>
      <c r="F36" s="148"/>
      <c r="G36" s="154">
        <f>+C36+D36+E36-F36</f>
        <v>0</v>
      </c>
      <c r="H36" s="23"/>
      <c r="I36" s="23"/>
      <c r="J36" s="23"/>
      <c r="K36" s="23"/>
      <c r="L36" s="23"/>
      <c r="M36" s="23"/>
      <c r="N36" s="154">
        <f t="shared" si="1"/>
        <v>0</v>
      </c>
      <c r="O36" s="155">
        <f t="shared" si="2"/>
        <v>0</v>
      </c>
      <c r="P36" s="23"/>
      <c r="Q36" s="23"/>
      <c r="R36" s="23"/>
      <c r="S36" s="158">
        <f t="shared" si="3"/>
        <v>0</v>
      </c>
      <c r="T36" s="158">
        <f t="shared" si="4"/>
        <v>0</v>
      </c>
      <c r="U36" s="158">
        <f t="shared" si="5"/>
        <v>0</v>
      </c>
    </row>
    <row r="37" spans="1:21" s="20" customFormat="1" ht="24" customHeight="1" x14ac:dyDescent="0.25">
      <c r="A37" s="21" t="s">
        <v>1623</v>
      </c>
      <c r="B37" s="22" t="s">
        <v>889</v>
      </c>
      <c r="C37" s="23"/>
      <c r="D37" s="23"/>
      <c r="E37" s="148"/>
      <c r="F37" s="148"/>
      <c r="G37" s="154">
        <f>+C37+D37+E37-F37</f>
        <v>0</v>
      </c>
      <c r="H37" s="23"/>
      <c r="I37" s="23"/>
      <c r="J37" s="23"/>
      <c r="K37" s="23"/>
      <c r="L37" s="23"/>
      <c r="M37" s="23"/>
      <c r="N37" s="154">
        <f t="shared" si="1"/>
        <v>0</v>
      </c>
      <c r="O37" s="155">
        <f t="shared" si="2"/>
        <v>0</v>
      </c>
      <c r="P37" s="23"/>
      <c r="Q37" s="23"/>
      <c r="R37" s="23"/>
      <c r="S37" s="158">
        <f t="shared" si="3"/>
        <v>0</v>
      </c>
      <c r="T37" s="158">
        <f t="shared" si="4"/>
        <v>0</v>
      </c>
      <c r="U37" s="158">
        <f t="shared" si="5"/>
        <v>0</v>
      </c>
    </row>
    <row r="38" spans="1:21" s="20" customFormat="1" ht="24" customHeight="1" x14ac:dyDescent="0.25">
      <c r="A38" s="21" t="s">
        <v>1624</v>
      </c>
      <c r="B38" s="22" t="s">
        <v>890</v>
      </c>
      <c r="C38" s="23"/>
      <c r="D38" s="23"/>
      <c r="E38" s="148"/>
      <c r="F38" s="148"/>
      <c r="G38" s="154">
        <f>+C38+D38+E38-F38</f>
        <v>0</v>
      </c>
      <c r="H38" s="23"/>
      <c r="I38" s="23"/>
      <c r="J38" s="23"/>
      <c r="K38" s="23"/>
      <c r="L38" s="23"/>
      <c r="M38" s="23"/>
      <c r="N38" s="154">
        <f t="shared" si="1"/>
        <v>0</v>
      </c>
      <c r="O38" s="155">
        <f t="shared" si="2"/>
        <v>0</v>
      </c>
      <c r="P38" s="23"/>
      <c r="Q38" s="23"/>
      <c r="R38" s="23"/>
      <c r="S38" s="158">
        <f t="shared" si="3"/>
        <v>0</v>
      </c>
      <c r="T38" s="158">
        <f t="shared" si="4"/>
        <v>0</v>
      </c>
      <c r="U38" s="158">
        <f t="shared" si="5"/>
        <v>0</v>
      </c>
    </row>
    <row r="39" spans="1:21" s="20" customFormat="1" ht="24" customHeight="1" x14ac:dyDescent="0.25">
      <c r="A39" s="16" t="s">
        <v>1625</v>
      </c>
      <c r="B39" s="17" t="s">
        <v>128</v>
      </c>
      <c r="C39" s="18">
        <f>SUM(C40:C41)</f>
        <v>0</v>
      </c>
      <c r="D39" s="18">
        <f>SUM(D40:D41)</f>
        <v>0</v>
      </c>
      <c r="E39" s="147">
        <f t="shared" ref="E39:U39" si="10">SUM(E40:E41)</f>
        <v>0</v>
      </c>
      <c r="F39" s="147">
        <f t="shared" si="10"/>
        <v>0</v>
      </c>
      <c r="G39" s="147">
        <f t="shared" si="10"/>
        <v>0</v>
      </c>
      <c r="H39" s="18">
        <f t="shared" si="10"/>
        <v>0</v>
      </c>
      <c r="I39" s="18">
        <f t="shared" si="10"/>
        <v>0</v>
      </c>
      <c r="J39" s="18">
        <f t="shared" si="10"/>
        <v>0</v>
      </c>
      <c r="K39" s="18">
        <f t="shared" si="10"/>
        <v>0</v>
      </c>
      <c r="L39" s="18">
        <f t="shared" si="10"/>
        <v>0</v>
      </c>
      <c r="M39" s="18">
        <f t="shared" si="10"/>
        <v>0</v>
      </c>
      <c r="N39" s="147">
        <f t="shared" si="10"/>
        <v>0</v>
      </c>
      <c r="O39" s="147">
        <f t="shared" si="10"/>
        <v>0</v>
      </c>
      <c r="P39" s="18">
        <f t="shared" si="10"/>
        <v>0</v>
      </c>
      <c r="Q39" s="18">
        <f t="shared" si="10"/>
        <v>0</v>
      </c>
      <c r="R39" s="18">
        <f t="shared" si="10"/>
        <v>0</v>
      </c>
      <c r="S39" s="147">
        <f t="shared" si="10"/>
        <v>0</v>
      </c>
      <c r="T39" s="147">
        <f t="shared" si="10"/>
        <v>0</v>
      </c>
      <c r="U39" s="147">
        <f t="shared" si="10"/>
        <v>0</v>
      </c>
    </row>
    <row r="40" spans="1:21" s="20" customFormat="1" ht="24" customHeight="1" x14ac:dyDescent="0.25">
      <c r="A40" s="21" t="s">
        <v>1626</v>
      </c>
      <c r="B40" s="22" t="s">
        <v>891</v>
      </c>
      <c r="C40" s="23"/>
      <c r="D40" s="23"/>
      <c r="E40" s="148"/>
      <c r="F40" s="148"/>
      <c r="G40" s="154">
        <f>+C40+D40+E40-F40</f>
        <v>0</v>
      </c>
      <c r="H40" s="23"/>
      <c r="I40" s="23"/>
      <c r="J40" s="23"/>
      <c r="K40" s="23"/>
      <c r="L40" s="23"/>
      <c r="M40" s="23"/>
      <c r="N40" s="154">
        <f t="shared" si="1"/>
        <v>0</v>
      </c>
      <c r="O40" s="155">
        <f t="shared" si="2"/>
        <v>0</v>
      </c>
      <c r="P40" s="23"/>
      <c r="Q40" s="23"/>
      <c r="R40" s="23"/>
      <c r="S40" s="158">
        <f t="shared" si="3"/>
        <v>0</v>
      </c>
      <c r="T40" s="158">
        <f t="shared" si="4"/>
        <v>0</v>
      </c>
      <c r="U40" s="158">
        <f t="shared" si="5"/>
        <v>0</v>
      </c>
    </row>
    <row r="41" spans="1:21" s="20" customFormat="1" ht="24" customHeight="1" x14ac:dyDescent="0.25">
      <c r="A41" s="21" t="s">
        <v>1627</v>
      </c>
      <c r="B41" s="22" t="s">
        <v>892</v>
      </c>
      <c r="C41" s="23"/>
      <c r="D41" s="23"/>
      <c r="E41" s="148"/>
      <c r="F41" s="148"/>
      <c r="G41" s="154">
        <f>+C41+D41+E41-F41</f>
        <v>0</v>
      </c>
      <c r="H41" s="23"/>
      <c r="I41" s="23"/>
      <c r="J41" s="23"/>
      <c r="K41" s="23"/>
      <c r="L41" s="23"/>
      <c r="M41" s="23"/>
      <c r="N41" s="154">
        <f t="shared" si="1"/>
        <v>0</v>
      </c>
      <c r="O41" s="155">
        <f t="shared" si="2"/>
        <v>0</v>
      </c>
      <c r="P41" s="23"/>
      <c r="Q41" s="23"/>
      <c r="R41" s="23"/>
      <c r="S41" s="158">
        <f t="shared" si="3"/>
        <v>0</v>
      </c>
      <c r="T41" s="158">
        <f t="shared" si="4"/>
        <v>0</v>
      </c>
      <c r="U41" s="158">
        <f t="shared" si="5"/>
        <v>0</v>
      </c>
    </row>
    <row r="42" spans="1:21" s="20" customFormat="1" ht="24" customHeight="1" x14ac:dyDescent="0.25">
      <c r="A42" s="16" t="s">
        <v>1628</v>
      </c>
      <c r="B42" s="17" t="s">
        <v>130</v>
      </c>
      <c r="C42" s="18">
        <f>SUM(C43:C44)</f>
        <v>0</v>
      </c>
      <c r="D42" s="18">
        <f>SUM(D43:D44)</f>
        <v>0</v>
      </c>
      <c r="E42" s="147">
        <f t="shared" ref="E42:U42" si="11">SUM(E43:E44)</f>
        <v>0</v>
      </c>
      <c r="F42" s="147">
        <f t="shared" si="11"/>
        <v>0</v>
      </c>
      <c r="G42" s="147">
        <f t="shared" si="11"/>
        <v>0</v>
      </c>
      <c r="H42" s="18">
        <f t="shared" si="11"/>
        <v>0</v>
      </c>
      <c r="I42" s="18">
        <f t="shared" si="11"/>
        <v>0</v>
      </c>
      <c r="J42" s="18">
        <f t="shared" si="11"/>
        <v>0</v>
      </c>
      <c r="K42" s="18">
        <f t="shared" si="11"/>
        <v>0</v>
      </c>
      <c r="L42" s="18">
        <f t="shared" si="11"/>
        <v>0</v>
      </c>
      <c r="M42" s="18">
        <f t="shared" si="11"/>
        <v>0</v>
      </c>
      <c r="N42" s="147">
        <f t="shared" si="11"/>
        <v>0</v>
      </c>
      <c r="O42" s="147">
        <f t="shared" si="11"/>
        <v>0</v>
      </c>
      <c r="P42" s="18">
        <f t="shared" si="11"/>
        <v>0</v>
      </c>
      <c r="Q42" s="18">
        <f t="shared" si="11"/>
        <v>0</v>
      </c>
      <c r="R42" s="18">
        <f t="shared" si="11"/>
        <v>0</v>
      </c>
      <c r="S42" s="147">
        <f t="shared" si="11"/>
        <v>0</v>
      </c>
      <c r="T42" s="147">
        <f t="shared" si="11"/>
        <v>0</v>
      </c>
      <c r="U42" s="147">
        <f t="shared" si="11"/>
        <v>0</v>
      </c>
    </row>
    <row r="43" spans="1:21" s="20" customFormat="1" ht="24" customHeight="1" x14ac:dyDescent="0.25">
      <c r="A43" s="21" t="s">
        <v>1629</v>
      </c>
      <c r="B43" s="22" t="s">
        <v>891</v>
      </c>
      <c r="C43" s="23"/>
      <c r="D43" s="23"/>
      <c r="E43" s="148"/>
      <c r="F43" s="148"/>
      <c r="G43" s="154">
        <f t="shared" si="6"/>
        <v>0</v>
      </c>
      <c r="H43" s="23"/>
      <c r="I43" s="23"/>
      <c r="J43" s="23"/>
      <c r="K43" s="23"/>
      <c r="L43" s="23"/>
      <c r="M43" s="23"/>
      <c r="N43" s="154">
        <f t="shared" si="1"/>
        <v>0</v>
      </c>
      <c r="O43" s="155">
        <f t="shared" si="2"/>
        <v>0</v>
      </c>
      <c r="P43" s="23"/>
      <c r="Q43" s="23"/>
      <c r="R43" s="23"/>
      <c r="S43" s="158">
        <f t="shared" ref="S43:S44" si="12">+P43+Q43-R43</f>
        <v>0</v>
      </c>
      <c r="T43" s="158">
        <f t="shared" si="4"/>
        <v>0</v>
      </c>
      <c r="U43" s="158">
        <f t="shared" si="5"/>
        <v>0</v>
      </c>
    </row>
    <row r="44" spans="1:21" s="20" customFormat="1" ht="24" customHeight="1" x14ac:dyDescent="0.25">
      <c r="A44" s="21" t="s">
        <v>1630</v>
      </c>
      <c r="B44" s="22" t="s">
        <v>892</v>
      </c>
      <c r="C44" s="23"/>
      <c r="D44" s="23"/>
      <c r="E44" s="148"/>
      <c r="F44" s="148"/>
      <c r="G44" s="154">
        <f t="shared" si="6"/>
        <v>0</v>
      </c>
      <c r="H44" s="23"/>
      <c r="I44" s="23"/>
      <c r="J44" s="23"/>
      <c r="K44" s="23"/>
      <c r="L44" s="23"/>
      <c r="M44" s="23"/>
      <c r="N44" s="154">
        <f t="shared" si="1"/>
        <v>0</v>
      </c>
      <c r="O44" s="155">
        <f t="shared" si="2"/>
        <v>0</v>
      </c>
      <c r="P44" s="23"/>
      <c r="Q44" s="23"/>
      <c r="R44" s="23"/>
      <c r="S44" s="158">
        <f t="shared" si="12"/>
        <v>0</v>
      </c>
      <c r="T44" s="158">
        <f t="shared" si="4"/>
        <v>0</v>
      </c>
      <c r="U44" s="158">
        <f t="shared" si="5"/>
        <v>0</v>
      </c>
    </row>
    <row r="45" spans="1:21" s="20" customFormat="1" ht="24" customHeight="1" x14ac:dyDescent="0.25">
      <c r="A45" s="16" t="s">
        <v>1631</v>
      </c>
      <c r="B45" s="17" t="s">
        <v>893</v>
      </c>
      <c r="C45" s="18">
        <f>SUM(C46:C49)</f>
        <v>42356.190550000007</v>
      </c>
      <c r="D45" s="18">
        <f>SUM(D46:D49)</f>
        <v>0</v>
      </c>
      <c r="E45" s="147">
        <f t="shared" ref="E45:U45" si="13">SUM(E46:E49)</f>
        <v>0</v>
      </c>
      <c r="F45" s="147">
        <f t="shared" si="13"/>
        <v>0</v>
      </c>
      <c r="G45" s="147">
        <f t="shared" si="13"/>
        <v>42356.190550000007</v>
      </c>
      <c r="H45" s="18">
        <f t="shared" si="13"/>
        <v>0</v>
      </c>
      <c r="I45" s="18">
        <f t="shared" si="13"/>
        <v>0</v>
      </c>
      <c r="J45" s="18">
        <f t="shared" si="13"/>
        <v>0</v>
      </c>
      <c r="K45" s="18">
        <f t="shared" si="13"/>
        <v>0</v>
      </c>
      <c r="L45" s="18">
        <f t="shared" si="13"/>
        <v>0</v>
      </c>
      <c r="M45" s="18">
        <f t="shared" si="13"/>
        <v>0</v>
      </c>
      <c r="N45" s="147">
        <f t="shared" si="13"/>
        <v>0</v>
      </c>
      <c r="O45" s="147">
        <f t="shared" si="13"/>
        <v>42356.190550000007</v>
      </c>
      <c r="P45" s="18">
        <f t="shared" si="13"/>
        <v>-16046.326930000001</v>
      </c>
      <c r="Q45" s="18">
        <f t="shared" si="13"/>
        <v>-10881.170460000001</v>
      </c>
      <c r="R45" s="18">
        <f t="shared" si="13"/>
        <v>0</v>
      </c>
      <c r="S45" s="147">
        <f t="shared" si="13"/>
        <v>-10881.170460000001</v>
      </c>
      <c r="T45" s="147">
        <f t="shared" si="13"/>
        <v>-26927.497390000004</v>
      </c>
      <c r="U45" s="147">
        <f t="shared" si="13"/>
        <v>15428.693160000004</v>
      </c>
    </row>
    <row r="46" spans="1:21" s="20" customFormat="1" ht="24" customHeight="1" x14ac:dyDescent="0.25">
      <c r="A46" s="21" t="s">
        <v>1632</v>
      </c>
      <c r="B46" s="22" t="s">
        <v>894</v>
      </c>
      <c r="C46" s="23"/>
      <c r="D46" s="23"/>
      <c r="E46" s="148"/>
      <c r="F46" s="148"/>
      <c r="G46" s="154">
        <f>+C46+D46+E46-F46</f>
        <v>0</v>
      </c>
      <c r="H46" s="23"/>
      <c r="I46" s="23"/>
      <c r="J46" s="23"/>
      <c r="K46" s="23"/>
      <c r="L46" s="23"/>
      <c r="M46" s="23"/>
      <c r="N46" s="154">
        <f t="shared" si="1"/>
        <v>0</v>
      </c>
      <c r="O46" s="155">
        <f t="shared" si="2"/>
        <v>0</v>
      </c>
      <c r="P46" s="23"/>
      <c r="Q46" s="23"/>
      <c r="R46" s="23"/>
      <c r="S46" s="158">
        <f t="shared" ref="S46:S54" si="14">+Q46-R46</f>
        <v>0</v>
      </c>
      <c r="T46" s="158">
        <f t="shared" si="4"/>
        <v>0</v>
      </c>
      <c r="U46" s="158">
        <f t="shared" si="5"/>
        <v>0</v>
      </c>
    </row>
    <row r="47" spans="1:21" s="20" customFormat="1" ht="24" customHeight="1" x14ac:dyDescent="0.25">
      <c r="A47" s="21" t="s">
        <v>1633</v>
      </c>
      <c r="B47" s="22" t="s">
        <v>895</v>
      </c>
      <c r="C47" s="23"/>
      <c r="D47" s="23"/>
      <c r="E47" s="148"/>
      <c r="F47" s="148"/>
      <c r="G47" s="154">
        <f>+C47+D47+E47-F47</f>
        <v>0</v>
      </c>
      <c r="H47" s="23"/>
      <c r="I47" s="23"/>
      <c r="J47" s="23"/>
      <c r="K47" s="23"/>
      <c r="L47" s="23"/>
      <c r="M47" s="23"/>
      <c r="N47" s="154">
        <f t="shared" si="1"/>
        <v>0</v>
      </c>
      <c r="O47" s="155">
        <f t="shared" si="2"/>
        <v>0</v>
      </c>
      <c r="P47" s="23"/>
      <c r="Q47" s="23"/>
      <c r="R47" s="23"/>
      <c r="S47" s="158">
        <f t="shared" si="14"/>
        <v>0</v>
      </c>
      <c r="T47" s="158">
        <f t="shared" si="4"/>
        <v>0</v>
      </c>
      <c r="U47" s="158">
        <f t="shared" si="5"/>
        <v>0</v>
      </c>
    </row>
    <row r="48" spans="1:21" s="20" customFormat="1" ht="24" customHeight="1" x14ac:dyDescent="0.25">
      <c r="A48" s="21" t="s">
        <v>1634</v>
      </c>
      <c r="B48" s="22" t="s">
        <v>896</v>
      </c>
      <c r="C48" s="23">
        <v>41973.037550000008</v>
      </c>
      <c r="D48" s="23"/>
      <c r="E48" s="148"/>
      <c r="F48" s="148"/>
      <c r="G48" s="154">
        <f>+C48+D48+E48-F48</f>
        <v>41973.037550000008</v>
      </c>
      <c r="H48" s="23"/>
      <c r="I48" s="23"/>
      <c r="J48" s="23"/>
      <c r="K48" s="23"/>
      <c r="L48" s="23"/>
      <c r="M48" s="23"/>
      <c r="N48" s="154">
        <f t="shared" si="1"/>
        <v>0</v>
      </c>
      <c r="O48" s="155">
        <f t="shared" si="2"/>
        <v>41973.037550000008</v>
      </c>
      <c r="P48" s="23">
        <v>-16046.326930000001</v>
      </c>
      <c r="Q48" s="23">
        <v>-10881.170460000001</v>
      </c>
      <c r="R48" s="23"/>
      <c r="S48" s="158">
        <f t="shared" si="14"/>
        <v>-10881.170460000001</v>
      </c>
      <c r="T48" s="158">
        <f t="shared" si="4"/>
        <v>-26927.497390000004</v>
      </c>
      <c r="U48" s="158">
        <f t="shared" si="5"/>
        <v>15045.540160000004</v>
      </c>
    </row>
    <row r="49" spans="1:24" ht="24" customHeight="1" x14ac:dyDescent="0.25">
      <c r="A49" s="21" t="s">
        <v>1635</v>
      </c>
      <c r="B49" s="22" t="s">
        <v>897</v>
      </c>
      <c r="C49" s="23">
        <v>383.15300000000002</v>
      </c>
      <c r="D49" s="23"/>
      <c r="E49" s="148"/>
      <c r="F49" s="148"/>
      <c r="G49" s="154">
        <f>+C49+D49+E49-F49</f>
        <v>383.15300000000002</v>
      </c>
      <c r="H49" s="23"/>
      <c r="I49" s="23"/>
      <c r="J49" s="23"/>
      <c r="K49" s="23"/>
      <c r="L49" s="23"/>
      <c r="M49" s="23"/>
      <c r="N49" s="154">
        <f t="shared" si="1"/>
        <v>0</v>
      </c>
      <c r="O49" s="155">
        <f t="shared" si="2"/>
        <v>383.15300000000002</v>
      </c>
      <c r="P49" s="23"/>
      <c r="Q49" s="23"/>
      <c r="R49" s="23"/>
      <c r="S49" s="158">
        <f t="shared" si="14"/>
        <v>0</v>
      </c>
      <c r="T49" s="158">
        <f t="shared" si="4"/>
        <v>0</v>
      </c>
      <c r="U49" s="158">
        <f t="shared" si="5"/>
        <v>383.15300000000002</v>
      </c>
    </row>
    <row r="50" spans="1:24" ht="24" customHeight="1" x14ac:dyDescent="0.25">
      <c r="A50" s="16" t="s">
        <v>1636</v>
      </c>
      <c r="B50" s="17" t="s">
        <v>134</v>
      </c>
      <c r="C50" s="18">
        <f>SUM(C51:C54)</f>
        <v>0</v>
      </c>
      <c r="D50" s="18">
        <f>SUM(D51:D54)</f>
        <v>0</v>
      </c>
      <c r="E50" s="147">
        <f t="shared" ref="E50:T50" si="15">SUM(E51:E54)</f>
        <v>0</v>
      </c>
      <c r="F50" s="147">
        <f t="shared" si="15"/>
        <v>0</v>
      </c>
      <c r="G50" s="147">
        <f t="shared" si="15"/>
        <v>0</v>
      </c>
      <c r="H50" s="18">
        <f t="shared" si="15"/>
        <v>0</v>
      </c>
      <c r="I50" s="18">
        <f t="shared" si="15"/>
        <v>0</v>
      </c>
      <c r="J50" s="18">
        <f t="shared" si="15"/>
        <v>0</v>
      </c>
      <c r="K50" s="18">
        <f t="shared" si="15"/>
        <v>0</v>
      </c>
      <c r="L50" s="18">
        <f t="shared" si="15"/>
        <v>0</v>
      </c>
      <c r="M50" s="18">
        <f t="shared" si="15"/>
        <v>0</v>
      </c>
      <c r="N50" s="147">
        <f t="shared" si="15"/>
        <v>0</v>
      </c>
      <c r="O50" s="147">
        <f t="shared" si="15"/>
        <v>0</v>
      </c>
      <c r="P50" s="18">
        <f t="shared" si="15"/>
        <v>0</v>
      </c>
      <c r="Q50" s="18">
        <f t="shared" si="15"/>
        <v>0</v>
      </c>
      <c r="R50" s="18">
        <f t="shared" si="15"/>
        <v>0</v>
      </c>
      <c r="S50" s="147">
        <f t="shared" si="15"/>
        <v>0</v>
      </c>
      <c r="T50" s="147">
        <f t="shared" si="15"/>
        <v>0</v>
      </c>
      <c r="U50" s="147">
        <f>SUM(U51:U54)</f>
        <v>0</v>
      </c>
    </row>
    <row r="51" spans="1:24" ht="24" customHeight="1" x14ac:dyDescent="0.25">
      <c r="A51" s="21" t="s">
        <v>1637</v>
      </c>
      <c r="B51" s="22" t="s">
        <v>898</v>
      </c>
      <c r="C51" s="23"/>
      <c r="D51" s="23"/>
      <c r="E51" s="148"/>
      <c r="F51" s="148"/>
      <c r="G51" s="154">
        <f t="shared" si="6"/>
        <v>0</v>
      </c>
      <c r="H51" s="23"/>
      <c r="I51" s="23"/>
      <c r="J51" s="23"/>
      <c r="K51" s="23"/>
      <c r="L51" s="23"/>
      <c r="M51" s="23"/>
      <c r="N51" s="154">
        <f t="shared" si="1"/>
        <v>0</v>
      </c>
      <c r="O51" s="155">
        <f t="shared" si="2"/>
        <v>0</v>
      </c>
      <c r="P51" s="23"/>
      <c r="Q51" s="23"/>
      <c r="R51" s="23"/>
      <c r="S51" s="158">
        <f t="shared" si="14"/>
        <v>0</v>
      </c>
      <c r="T51" s="158">
        <f t="shared" si="4"/>
        <v>0</v>
      </c>
      <c r="U51" s="158">
        <f t="shared" si="5"/>
        <v>0</v>
      </c>
    </row>
    <row r="52" spans="1:24" ht="24" customHeight="1" x14ac:dyDescent="0.25">
      <c r="A52" s="21" t="s">
        <v>1638</v>
      </c>
      <c r="B52" s="22" t="s">
        <v>899</v>
      </c>
      <c r="C52" s="23"/>
      <c r="D52" s="23"/>
      <c r="E52" s="148"/>
      <c r="F52" s="148"/>
      <c r="G52" s="154">
        <f t="shared" si="6"/>
        <v>0</v>
      </c>
      <c r="H52" s="23"/>
      <c r="I52" s="23"/>
      <c r="J52" s="23"/>
      <c r="K52" s="23"/>
      <c r="L52" s="23"/>
      <c r="M52" s="23"/>
      <c r="N52" s="154">
        <f t="shared" si="1"/>
        <v>0</v>
      </c>
      <c r="O52" s="155">
        <f t="shared" si="2"/>
        <v>0</v>
      </c>
      <c r="P52" s="23"/>
      <c r="Q52" s="23"/>
      <c r="R52" s="23"/>
      <c r="S52" s="158">
        <f t="shared" si="14"/>
        <v>0</v>
      </c>
      <c r="T52" s="158">
        <f t="shared" si="4"/>
        <v>0</v>
      </c>
      <c r="U52" s="158">
        <f t="shared" si="5"/>
        <v>0</v>
      </c>
    </row>
    <row r="53" spans="1:24" ht="24" customHeight="1" x14ac:dyDescent="0.25">
      <c r="A53" s="21" t="s">
        <v>1639</v>
      </c>
      <c r="B53" s="22" t="s">
        <v>900</v>
      </c>
      <c r="C53" s="23"/>
      <c r="D53" s="23"/>
      <c r="E53" s="148"/>
      <c r="F53" s="148"/>
      <c r="G53" s="154">
        <f t="shared" si="6"/>
        <v>0</v>
      </c>
      <c r="H53" s="23"/>
      <c r="I53" s="23"/>
      <c r="J53" s="23"/>
      <c r="K53" s="23"/>
      <c r="L53" s="23"/>
      <c r="M53" s="23"/>
      <c r="N53" s="154">
        <f t="shared" si="1"/>
        <v>0</v>
      </c>
      <c r="O53" s="155">
        <f t="shared" si="2"/>
        <v>0</v>
      </c>
      <c r="P53" s="23"/>
      <c r="Q53" s="23"/>
      <c r="R53" s="23"/>
      <c r="S53" s="158">
        <f t="shared" si="14"/>
        <v>0</v>
      </c>
      <c r="T53" s="158">
        <f t="shared" si="4"/>
        <v>0</v>
      </c>
      <c r="U53" s="158">
        <f t="shared" si="5"/>
        <v>0</v>
      </c>
    </row>
    <row r="54" spans="1:24" ht="24" customHeight="1" x14ac:dyDescent="0.25">
      <c r="A54" s="21" t="s">
        <v>1640</v>
      </c>
      <c r="B54" s="22" t="s">
        <v>893</v>
      </c>
      <c r="C54" s="23"/>
      <c r="D54" s="23"/>
      <c r="E54" s="148"/>
      <c r="F54" s="148"/>
      <c r="G54" s="154">
        <f t="shared" si="6"/>
        <v>0</v>
      </c>
      <c r="H54" s="23"/>
      <c r="I54" s="23"/>
      <c r="J54" s="23"/>
      <c r="K54" s="23"/>
      <c r="L54" s="23"/>
      <c r="M54" s="23"/>
      <c r="N54" s="154">
        <f t="shared" si="1"/>
        <v>0</v>
      </c>
      <c r="O54" s="155">
        <f t="shared" si="2"/>
        <v>0</v>
      </c>
      <c r="P54" s="23"/>
      <c r="Q54" s="23"/>
      <c r="R54" s="23"/>
      <c r="S54" s="158">
        <f t="shared" si="14"/>
        <v>0</v>
      </c>
      <c r="T54" s="158">
        <f t="shared" si="4"/>
        <v>0</v>
      </c>
      <c r="U54" s="158">
        <f t="shared" si="5"/>
        <v>0</v>
      </c>
    </row>
    <row r="55" spans="1:24" s="4" customFormat="1" ht="24" customHeight="1" x14ac:dyDescent="0.25">
      <c r="A55" s="169" t="s">
        <v>901</v>
      </c>
      <c r="B55" s="169"/>
      <c r="C55" s="27">
        <f t="shared" ref="C55:U55" si="16">C11+C24+C30+C35+C39+C42+C45+C50</f>
        <v>1651998.8904200001</v>
      </c>
      <c r="D55" s="27">
        <f t="shared" si="16"/>
        <v>0</v>
      </c>
      <c r="E55" s="149">
        <f t="shared" si="16"/>
        <v>488641.31013</v>
      </c>
      <c r="F55" s="149">
        <f t="shared" si="16"/>
        <v>113937.57166000002</v>
      </c>
      <c r="G55" s="149">
        <f t="shared" si="16"/>
        <v>2026702.6288900001</v>
      </c>
      <c r="H55" s="27">
        <f t="shared" si="16"/>
        <v>0</v>
      </c>
      <c r="I55" s="27">
        <f t="shared" si="16"/>
        <v>0</v>
      </c>
      <c r="J55" s="27">
        <f t="shared" si="16"/>
        <v>0</v>
      </c>
      <c r="K55" s="27">
        <f t="shared" si="16"/>
        <v>0</v>
      </c>
      <c r="L55" s="27">
        <f t="shared" si="16"/>
        <v>0</v>
      </c>
      <c r="M55" s="27">
        <f t="shared" si="16"/>
        <v>0</v>
      </c>
      <c r="N55" s="149">
        <f t="shared" si="16"/>
        <v>0</v>
      </c>
      <c r="O55" s="149">
        <f t="shared" si="16"/>
        <v>2026702.6288900001</v>
      </c>
      <c r="P55" s="27">
        <f t="shared" si="16"/>
        <v>-379967.05067999993</v>
      </c>
      <c r="Q55" s="27">
        <f t="shared" si="16"/>
        <v>-41022.717200000014</v>
      </c>
      <c r="R55" s="27">
        <f t="shared" si="16"/>
        <v>0</v>
      </c>
      <c r="S55" s="149">
        <f t="shared" si="16"/>
        <v>-41022.717200000014</v>
      </c>
      <c r="T55" s="149">
        <f t="shared" si="16"/>
        <v>-420989.76788000006</v>
      </c>
      <c r="U55" s="149">
        <f t="shared" si="16"/>
        <v>1605712.8610099999</v>
      </c>
      <c r="V55" s="28"/>
      <c r="W55" s="5"/>
      <c r="X55" s="5"/>
    </row>
    <row r="56" spans="1:24" s="15" customFormat="1" ht="20.25" customHeight="1" x14ac:dyDescent="0.25">
      <c r="A56" s="10" t="s">
        <v>1641</v>
      </c>
      <c r="B56" s="11" t="s">
        <v>902</v>
      </c>
      <c r="C56" s="12"/>
      <c r="D56" s="13"/>
      <c r="E56" s="146"/>
      <c r="F56" s="146"/>
      <c r="G56" s="146"/>
      <c r="H56" s="13"/>
      <c r="I56" s="13"/>
      <c r="J56" s="13"/>
      <c r="K56" s="13"/>
      <c r="L56" s="13"/>
      <c r="M56" s="13"/>
      <c r="N56" s="146"/>
      <c r="O56" s="146"/>
      <c r="P56" s="13"/>
      <c r="Q56" s="13"/>
      <c r="R56" s="13"/>
      <c r="S56" s="146"/>
      <c r="T56" s="146"/>
      <c r="U56" s="157"/>
      <c r="V56" s="14"/>
      <c r="W56" s="14"/>
      <c r="X56" s="14"/>
    </row>
    <row r="57" spans="1:24" ht="24" customHeight="1" x14ac:dyDescent="0.25">
      <c r="A57" s="16" t="s">
        <v>1642</v>
      </c>
      <c r="B57" s="17" t="s">
        <v>903</v>
      </c>
      <c r="C57" s="18">
        <f>SUM(C58:C69)</f>
        <v>0</v>
      </c>
      <c r="D57" s="18">
        <f t="shared" ref="D57:T57" si="17">SUM(D58:D69)</f>
        <v>0</v>
      </c>
      <c r="E57" s="147">
        <f t="shared" si="17"/>
        <v>0</v>
      </c>
      <c r="F57" s="147">
        <f t="shared" si="17"/>
        <v>0</v>
      </c>
      <c r="G57" s="147">
        <f t="shared" si="17"/>
        <v>0</v>
      </c>
      <c r="H57" s="18">
        <f t="shared" si="17"/>
        <v>0</v>
      </c>
      <c r="I57" s="18">
        <f t="shared" si="17"/>
        <v>0</v>
      </c>
      <c r="J57" s="18">
        <f t="shared" si="17"/>
        <v>0</v>
      </c>
      <c r="K57" s="18">
        <f t="shared" si="17"/>
        <v>0</v>
      </c>
      <c r="L57" s="18">
        <f t="shared" si="17"/>
        <v>0</v>
      </c>
      <c r="M57" s="18">
        <f t="shared" si="17"/>
        <v>0</v>
      </c>
      <c r="N57" s="147">
        <f t="shared" si="17"/>
        <v>0</v>
      </c>
      <c r="O57" s="147">
        <f t="shared" si="17"/>
        <v>0</v>
      </c>
      <c r="P57" s="18">
        <f t="shared" si="17"/>
        <v>0</v>
      </c>
      <c r="Q57" s="18">
        <f t="shared" si="17"/>
        <v>0</v>
      </c>
      <c r="R57" s="18">
        <f t="shared" si="17"/>
        <v>0</v>
      </c>
      <c r="S57" s="147">
        <f t="shared" si="17"/>
        <v>0</v>
      </c>
      <c r="T57" s="147">
        <f t="shared" si="17"/>
        <v>0</v>
      </c>
      <c r="U57" s="147">
        <f>SUM(U58:U69)</f>
        <v>0</v>
      </c>
    </row>
    <row r="58" spans="1:24" ht="24" customHeight="1" x14ac:dyDescent="0.25">
      <c r="A58" s="21" t="s">
        <v>1643</v>
      </c>
      <c r="B58" s="22" t="s">
        <v>870</v>
      </c>
      <c r="C58" s="23"/>
      <c r="D58" s="23"/>
      <c r="E58" s="148"/>
      <c r="F58" s="148"/>
      <c r="G58" s="154">
        <f t="shared" ref="G58:G90" si="18">+C58+D58+E58-F58</f>
        <v>0</v>
      </c>
      <c r="H58" s="23"/>
      <c r="I58" s="23"/>
      <c r="J58" s="23"/>
      <c r="K58" s="23"/>
      <c r="L58" s="23"/>
      <c r="M58" s="23"/>
      <c r="N58" s="154"/>
      <c r="O58" s="155">
        <f t="shared" ref="O58:O90" si="19">+G58+N58</f>
        <v>0</v>
      </c>
      <c r="P58" s="23"/>
      <c r="Q58" s="23"/>
      <c r="R58" s="23"/>
      <c r="S58" s="158">
        <f t="shared" ref="S58:S77" si="20">+Q58-R58</f>
        <v>0</v>
      </c>
      <c r="T58" s="158">
        <f t="shared" ref="T58:T90" si="21">+P58+S58</f>
        <v>0</v>
      </c>
      <c r="U58" s="158">
        <f t="shared" ref="U58:U90" si="22">+O58+T58</f>
        <v>0</v>
      </c>
    </row>
    <row r="59" spans="1:24" ht="24" customHeight="1" x14ac:dyDescent="0.25">
      <c r="A59" s="21" t="s">
        <v>1644</v>
      </c>
      <c r="B59" s="22" t="s">
        <v>871</v>
      </c>
      <c r="C59" s="23"/>
      <c r="D59" s="23"/>
      <c r="E59" s="148"/>
      <c r="F59" s="148"/>
      <c r="G59" s="154">
        <f t="shared" si="18"/>
        <v>0</v>
      </c>
      <c r="H59" s="23"/>
      <c r="I59" s="23"/>
      <c r="J59" s="23"/>
      <c r="K59" s="23"/>
      <c r="L59" s="23"/>
      <c r="M59" s="23"/>
      <c r="N59" s="154"/>
      <c r="O59" s="155">
        <f t="shared" si="19"/>
        <v>0</v>
      </c>
      <c r="P59" s="23"/>
      <c r="Q59" s="23"/>
      <c r="R59" s="23"/>
      <c r="S59" s="158">
        <f t="shared" si="20"/>
        <v>0</v>
      </c>
      <c r="T59" s="158">
        <f t="shared" si="21"/>
        <v>0</v>
      </c>
      <c r="U59" s="158">
        <f t="shared" si="22"/>
        <v>0</v>
      </c>
    </row>
    <row r="60" spans="1:24" ht="24" customHeight="1" x14ac:dyDescent="0.25">
      <c r="A60" s="21" t="s">
        <v>1645</v>
      </c>
      <c r="B60" s="22" t="s">
        <v>872</v>
      </c>
      <c r="C60" s="23"/>
      <c r="D60" s="23"/>
      <c r="E60" s="148"/>
      <c r="F60" s="148"/>
      <c r="G60" s="154">
        <f t="shared" si="18"/>
        <v>0</v>
      </c>
      <c r="H60" s="23"/>
      <c r="I60" s="23"/>
      <c r="J60" s="23"/>
      <c r="K60" s="23"/>
      <c r="L60" s="23"/>
      <c r="M60" s="23"/>
      <c r="N60" s="154"/>
      <c r="O60" s="155">
        <f t="shared" si="19"/>
        <v>0</v>
      </c>
      <c r="P60" s="23"/>
      <c r="Q60" s="23"/>
      <c r="R60" s="23"/>
      <c r="S60" s="158">
        <f t="shared" si="20"/>
        <v>0</v>
      </c>
      <c r="T60" s="158">
        <f t="shared" si="21"/>
        <v>0</v>
      </c>
      <c r="U60" s="158">
        <f t="shared" si="22"/>
        <v>0</v>
      </c>
    </row>
    <row r="61" spans="1:24" ht="24" customHeight="1" x14ac:dyDescent="0.25">
      <c r="A61" s="21" t="s">
        <v>1646</v>
      </c>
      <c r="B61" s="22" t="s">
        <v>873</v>
      </c>
      <c r="C61" s="23"/>
      <c r="D61" s="23"/>
      <c r="E61" s="148"/>
      <c r="F61" s="148"/>
      <c r="G61" s="154">
        <f t="shared" si="18"/>
        <v>0</v>
      </c>
      <c r="H61" s="23"/>
      <c r="I61" s="23"/>
      <c r="J61" s="23"/>
      <c r="K61" s="23"/>
      <c r="L61" s="23"/>
      <c r="M61" s="23"/>
      <c r="N61" s="154"/>
      <c r="O61" s="155">
        <f t="shared" si="19"/>
        <v>0</v>
      </c>
      <c r="P61" s="23"/>
      <c r="Q61" s="23"/>
      <c r="R61" s="23"/>
      <c r="S61" s="158">
        <f t="shared" si="20"/>
        <v>0</v>
      </c>
      <c r="T61" s="158">
        <f t="shared" si="21"/>
        <v>0</v>
      </c>
      <c r="U61" s="158">
        <f t="shared" si="22"/>
        <v>0</v>
      </c>
    </row>
    <row r="62" spans="1:24" ht="24" customHeight="1" x14ac:dyDescent="0.25">
      <c r="A62" s="21" t="s">
        <v>1647</v>
      </c>
      <c r="B62" s="22" t="s">
        <v>874</v>
      </c>
      <c r="C62" s="23"/>
      <c r="D62" s="23"/>
      <c r="E62" s="148"/>
      <c r="F62" s="148"/>
      <c r="G62" s="154">
        <f t="shared" si="18"/>
        <v>0</v>
      </c>
      <c r="H62" s="23"/>
      <c r="I62" s="23"/>
      <c r="J62" s="23"/>
      <c r="K62" s="23"/>
      <c r="L62" s="23"/>
      <c r="M62" s="23"/>
      <c r="N62" s="154"/>
      <c r="O62" s="155">
        <f t="shared" si="19"/>
        <v>0</v>
      </c>
      <c r="P62" s="23"/>
      <c r="Q62" s="23"/>
      <c r="R62" s="23"/>
      <c r="S62" s="158">
        <f t="shared" si="20"/>
        <v>0</v>
      </c>
      <c r="T62" s="158">
        <f t="shared" si="21"/>
        <v>0</v>
      </c>
      <c r="U62" s="158">
        <f t="shared" si="22"/>
        <v>0</v>
      </c>
    </row>
    <row r="63" spans="1:24" ht="24" customHeight="1" x14ac:dyDescent="0.25">
      <c r="A63" s="21" t="s">
        <v>1648</v>
      </c>
      <c r="B63" s="22" t="s">
        <v>875</v>
      </c>
      <c r="C63" s="23"/>
      <c r="D63" s="23"/>
      <c r="E63" s="148"/>
      <c r="F63" s="148"/>
      <c r="G63" s="154">
        <f t="shared" si="18"/>
        <v>0</v>
      </c>
      <c r="H63" s="23"/>
      <c r="I63" s="23"/>
      <c r="J63" s="23"/>
      <c r="K63" s="23"/>
      <c r="L63" s="23"/>
      <c r="M63" s="23"/>
      <c r="N63" s="154"/>
      <c r="O63" s="155">
        <f t="shared" si="19"/>
        <v>0</v>
      </c>
      <c r="P63" s="23"/>
      <c r="Q63" s="23"/>
      <c r="R63" s="23"/>
      <c r="S63" s="158">
        <f t="shared" si="20"/>
        <v>0</v>
      </c>
      <c r="T63" s="158">
        <f t="shared" si="21"/>
        <v>0</v>
      </c>
      <c r="U63" s="158">
        <f t="shared" si="22"/>
        <v>0</v>
      </c>
    </row>
    <row r="64" spans="1:24" ht="24" customHeight="1" x14ac:dyDescent="0.25">
      <c r="A64" s="21" t="s">
        <v>1649</v>
      </c>
      <c r="B64" s="22" t="s">
        <v>876</v>
      </c>
      <c r="C64" s="23"/>
      <c r="D64" s="23"/>
      <c r="E64" s="148"/>
      <c r="F64" s="148"/>
      <c r="G64" s="154">
        <f t="shared" si="18"/>
        <v>0</v>
      </c>
      <c r="H64" s="23"/>
      <c r="I64" s="23"/>
      <c r="J64" s="23"/>
      <c r="K64" s="23"/>
      <c r="L64" s="23"/>
      <c r="M64" s="23"/>
      <c r="N64" s="154"/>
      <c r="O64" s="155">
        <f t="shared" si="19"/>
        <v>0</v>
      </c>
      <c r="P64" s="23"/>
      <c r="Q64" s="23"/>
      <c r="R64" s="23"/>
      <c r="S64" s="158">
        <f t="shared" si="20"/>
        <v>0</v>
      </c>
      <c r="T64" s="158">
        <f t="shared" si="21"/>
        <v>0</v>
      </c>
      <c r="U64" s="158">
        <f t="shared" si="22"/>
        <v>0</v>
      </c>
    </row>
    <row r="65" spans="1:21" s="20" customFormat="1" ht="24" customHeight="1" x14ac:dyDescent="0.25">
      <c r="A65" s="21" t="s">
        <v>1650</v>
      </c>
      <c r="B65" s="22" t="s">
        <v>877</v>
      </c>
      <c r="C65" s="23"/>
      <c r="D65" s="23"/>
      <c r="E65" s="148"/>
      <c r="F65" s="148"/>
      <c r="G65" s="154">
        <f t="shared" si="18"/>
        <v>0</v>
      </c>
      <c r="H65" s="23"/>
      <c r="I65" s="23"/>
      <c r="J65" s="23"/>
      <c r="K65" s="23"/>
      <c r="L65" s="23"/>
      <c r="M65" s="23"/>
      <c r="N65" s="154"/>
      <c r="O65" s="155">
        <f t="shared" si="19"/>
        <v>0</v>
      </c>
      <c r="P65" s="23"/>
      <c r="Q65" s="23"/>
      <c r="R65" s="23"/>
      <c r="S65" s="158">
        <f t="shared" si="20"/>
        <v>0</v>
      </c>
      <c r="T65" s="158">
        <f t="shared" si="21"/>
        <v>0</v>
      </c>
      <c r="U65" s="158">
        <f t="shared" si="22"/>
        <v>0</v>
      </c>
    </row>
    <row r="66" spans="1:21" s="20" customFormat="1" ht="24" customHeight="1" x14ac:dyDescent="0.25">
      <c r="A66" s="21" t="s">
        <v>1651</v>
      </c>
      <c r="B66" s="22" t="s">
        <v>878</v>
      </c>
      <c r="C66" s="23"/>
      <c r="D66" s="23"/>
      <c r="E66" s="148"/>
      <c r="F66" s="148"/>
      <c r="G66" s="154">
        <f t="shared" si="18"/>
        <v>0</v>
      </c>
      <c r="H66" s="23"/>
      <c r="I66" s="23"/>
      <c r="J66" s="23"/>
      <c r="K66" s="23"/>
      <c r="L66" s="23"/>
      <c r="M66" s="23"/>
      <c r="N66" s="154"/>
      <c r="O66" s="155">
        <f t="shared" si="19"/>
        <v>0</v>
      </c>
      <c r="P66" s="23"/>
      <c r="Q66" s="23"/>
      <c r="R66" s="23"/>
      <c r="S66" s="158">
        <f t="shared" si="20"/>
        <v>0</v>
      </c>
      <c r="T66" s="158">
        <f t="shared" si="21"/>
        <v>0</v>
      </c>
      <c r="U66" s="158">
        <f t="shared" si="22"/>
        <v>0</v>
      </c>
    </row>
    <row r="67" spans="1:21" s="20" customFormat="1" ht="24" customHeight="1" x14ac:dyDescent="0.25">
      <c r="A67" s="21" t="s">
        <v>1652</v>
      </c>
      <c r="B67" s="22" t="s">
        <v>879</v>
      </c>
      <c r="C67" s="23"/>
      <c r="D67" s="23"/>
      <c r="E67" s="148"/>
      <c r="F67" s="148"/>
      <c r="G67" s="154">
        <f t="shared" si="18"/>
        <v>0</v>
      </c>
      <c r="H67" s="23"/>
      <c r="I67" s="23"/>
      <c r="J67" s="23"/>
      <c r="K67" s="23"/>
      <c r="L67" s="23"/>
      <c r="M67" s="23"/>
      <c r="N67" s="154"/>
      <c r="O67" s="155">
        <f t="shared" si="19"/>
        <v>0</v>
      </c>
      <c r="P67" s="23"/>
      <c r="Q67" s="23"/>
      <c r="R67" s="23"/>
      <c r="S67" s="158">
        <f t="shared" si="20"/>
        <v>0</v>
      </c>
      <c r="T67" s="158">
        <f t="shared" si="21"/>
        <v>0</v>
      </c>
      <c r="U67" s="158">
        <f t="shared" si="22"/>
        <v>0</v>
      </c>
    </row>
    <row r="68" spans="1:21" s="20" customFormat="1" ht="24" customHeight="1" x14ac:dyDescent="0.25">
      <c r="A68" s="21" t="s">
        <v>1653</v>
      </c>
      <c r="B68" s="22" t="s">
        <v>880</v>
      </c>
      <c r="C68" s="23"/>
      <c r="D68" s="23"/>
      <c r="E68" s="148"/>
      <c r="F68" s="148"/>
      <c r="G68" s="154">
        <f t="shared" si="18"/>
        <v>0</v>
      </c>
      <c r="H68" s="23"/>
      <c r="I68" s="23"/>
      <c r="J68" s="23"/>
      <c r="K68" s="23"/>
      <c r="L68" s="23"/>
      <c r="M68" s="23"/>
      <c r="N68" s="154"/>
      <c r="O68" s="155">
        <f t="shared" si="19"/>
        <v>0</v>
      </c>
      <c r="P68" s="23"/>
      <c r="Q68" s="23"/>
      <c r="R68" s="23"/>
      <c r="S68" s="158">
        <f t="shared" si="20"/>
        <v>0</v>
      </c>
      <c r="T68" s="158">
        <f t="shared" si="21"/>
        <v>0</v>
      </c>
      <c r="U68" s="158">
        <f t="shared" si="22"/>
        <v>0</v>
      </c>
    </row>
    <row r="69" spans="1:21" s="20" customFormat="1" ht="24" customHeight="1" x14ac:dyDescent="0.25">
      <c r="A69" s="21" t="s">
        <v>1654</v>
      </c>
      <c r="B69" s="22" t="s">
        <v>881</v>
      </c>
      <c r="C69" s="23"/>
      <c r="D69" s="23"/>
      <c r="E69" s="148"/>
      <c r="F69" s="148"/>
      <c r="G69" s="154">
        <f t="shared" si="18"/>
        <v>0</v>
      </c>
      <c r="H69" s="23"/>
      <c r="I69" s="23"/>
      <c r="J69" s="23"/>
      <c r="K69" s="23"/>
      <c r="L69" s="23"/>
      <c r="M69" s="23"/>
      <c r="N69" s="154"/>
      <c r="O69" s="155">
        <f t="shared" si="19"/>
        <v>0</v>
      </c>
      <c r="P69" s="23"/>
      <c r="Q69" s="23"/>
      <c r="R69" s="23"/>
      <c r="S69" s="158">
        <f t="shared" si="20"/>
        <v>0</v>
      </c>
      <c r="T69" s="158">
        <f t="shared" si="21"/>
        <v>0</v>
      </c>
      <c r="U69" s="158">
        <f t="shared" si="22"/>
        <v>0</v>
      </c>
    </row>
    <row r="70" spans="1:21" s="20" customFormat="1" ht="24" customHeight="1" x14ac:dyDescent="0.25">
      <c r="A70" s="16" t="s">
        <v>1655</v>
      </c>
      <c r="B70" s="17" t="s">
        <v>882</v>
      </c>
      <c r="C70" s="18">
        <f>SUM(C71:C72)</f>
        <v>0</v>
      </c>
      <c r="D70" s="18">
        <f t="shared" ref="D70:T70" si="23">SUM(D71:D72)</f>
        <v>0</v>
      </c>
      <c r="E70" s="147">
        <f t="shared" si="23"/>
        <v>0</v>
      </c>
      <c r="F70" s="147">
        <f t="shared" si="23"/>
        <v>0</v>
      </c>
      <c r="G70" s="147">
        <f t="shared" si="23"/>
        <v>0</v>
      </c>
      <c r="H70" s="18">
        <f t="shared" si="23"/>
        <v>0</v>
      </c>
      <c r="I70" s="18">
        <f t="shared" si="23"/>
        <v>0</v>
      </c>
      <c r="J70" s="18">
        <f t="shared" si="23"/>
        <v>0</v>
      </c>
      <c r="K70" s="18">
        <f t="shared" si="23"/>
        <v>0</v>
      </c>
      <c r="L70" s="18">
        <f t="shared" si="23"/>
        <v>0</v>
      </c>
      <c r="M70" s="18">
        <f t="shared" si="23"/>
        <v>0</v>
      </c>
      <c r="N70" s="147">
        <f t="shared" si="23"/>
        <v>0</v>
      </c>
      <c r="O70" s="147">
        <f t="shared" si="23"/>
        <v>0</v>
      </c>
      <c r="P70" s="18">
        <f t="shared" si="23"/>
        <v>0</v>
      </c>
      <c r="Q70" s="18">
        <f t="shared" si="23"/>
        <v>0</v>
      </c>
      <c r="R70" s="18">
        <f t="shared" si="23"/>
        <v>0</v>
      </c>
      <c r="S70" s="147">
        <f t="shared" si="23"/>
        <v>0</v>
      </c>
      <c r="T70" s="147">
        <f t="shared" si="23"/>
        <v>0</v>
      </c>
      <c r="U70" s="147">
        <f>SUM(U71:U72)</f>
        <v>0</v>
      </c>
    </row>
    <row r="71" spans="1:21" s="20" customFormat="1" ht="24" customHeight="1" x14ac:dyDescent="0.25">
      <c r="A71" s="21" t="s">
        <v>1656</v>
      </c>
      <c r="B71" s="22" t="s">
        <v>883</v>
      </c>
      <c r="C71" s="23"/>
      <c r="D71" s="23"/>
      <c r="E71" s="148"/>
      <c r="F71" s="148"/>
      <c r="G71" s="154">
        <f t="shared" si="18"/>
        <v>0</v>
      </c>
      <c r="H71" s="23"/>
      <c r="I71" s="23"/>
      <c r="J71" s="23"/>
      <c r="K71" s="23"/>
      <c r="L71" s="23"/>
      <c r="M71" s="23"/>
      <c r="N71" s="154"/>
      <c r="O71" s="155">
        <f t="shared" si="19"/>
        <v>0</v>
      </c>
      <c r="P71" s="23"/>
      <c r="Q71" s="23"/>
      <c r="R71" s="23"/>
      <c r="S71" s="158">
        <f t="shared" si="20"/>
        <v>0</v>
      </c>
      <c r="T71" s="158">
        <f t="shared" si="21"/>
        <v>0</v>
      </c>
      <c r="U71" s="158">
        <f t="shared" si="22"/>
        <v>0</v>
      </c>
    </row>
    <row r="72" spans="1:21" s="20" customFormat="1" ht="24" customHeight="1" x14ac:dyDescent="0.25">
      <c r="A72" s="21" t="s">
        <v>1657</v>
      </c>
      <c r="B72" s="22" t="s">
        <v>884</v>
      </c>
      <c r="C72" s="23"/>
      <c r="D72" s="23"/>
      <c r="E72" s="148"/>
      <c r="F72" s="148"/>
      <c r="G72" s="154">
        <f t="shared" si="18"/>
        <v>0</v>
      </c>
      <c r="H72" s="23"/>
      <c r="I72" s="23"/>
      <c r="J72" s="23"/>
      <c r="K72" s="23"/>
      <c r="L72" s="23"/>
      <c r="M72" s="23"/>
      <c r="N72" s="154"/>
      <c r="O72" s="155">
        <f t="shared" si="19"/>
        <v>0</v>
      </c>
      <c r="P72" s="23"/>
      <c r="Q72" s="23"/>
      <c r="R72" s="23"/>
      <c r="S72" s="158">
        <f t="shared" si="20"/>
        <v>0</v>
      </c>
      <c r="T72" s="158">
        <f t="shared" si="21"/>
        <v>0</v>
      </c>
      <c r="U72" s="158">
        <f t="shared" si="22"/>
        <v>0</v>
      </c>
    </row>
    <row r="73" spans="1:21" s="20" customFormat="1" ht="24" customHeight="1" x14ac:dyDescent="0.25">
      <c r="A73" s="16" t="s">
        <v>1658</v>
      </c>
      <c r="B73" s="17" t="s">
        <v>899</v>
      </c>
      <c r="C73" s="18">
        <f>SUM(C74:C77)</f>
        <v>0</v>
      </c>
      <c r="D73" s="18">
        <f t="shared" ref="D73:T73" si="24">SUM(D74:D77)</f>
        <v>0</v>
      </c>
      <c r="E73" s="147">
        <f t="shared" si="24"/>
        <v>0</v>
      </c>
      <c r="F73" s="147">
        <f t="shared" si="24"/>
        <v>0</v>
      </c>
      <c r="G73" s="147">
        <f t="shared" si="24"/>
        <v>0</v>
      </c>
      <c r="H73" s="18">
        <f t="shared" si="24"/>
        <v>0</v>
      </c>
      <c r="I73" s="18">
        <f t="shared" si="24"/>
        <v>0</v>
      </c>
      <c r="J73" s="18">
        <f t="shared" si="24"/>
        <v>0</v>
      </c>
      <c r="K73" s="18">
        <f t="shared" si="24"/>
        <v>0</v>
      </c>
      <c r="L73" s="18">
        <f t="shared" si="24"/>
        <v>0</v>
      </c>
      <c r="M73" s="18">
        <f t="shared" si="24"/>
        <v>0</v>
      </c>
      <c r="N73" s="147">
        <f t="shared" si="24"/>
        <v>0</v>
      </c>
      <c r="O73" s="147">
        <f t="shared" si="24"/>
        <v>0</v>
      </c>
      <c r="P73" s="18">
        <f t="shared" si="24"/>
        <v>0</v>
      </c>
      <c r="Q73" s="18">
        <f t="shared" si="24"/>
        <v>0</v>
      </c>
      <c r="R73" s="18">
        <f t="shared" si="24"/>
        <v>0</v>
      </c>
      <c r="S73" s="147">
        <f t="shared" si="24"/>
        <v>0</v>
      </c>
      <c r="T73" s="147">
        <f t="shared" si="24"/>
        <v>0</v>
      </c>
      <c r="U73" s="147">
        <f>SUM(U74:U77)</f>
        <v>0</v>
      </c>
    </row>
    <row r="74" spans="1:21" s="20" customFormat="1" ht="24" customHeight="1" x14ac:dyDescent="0.25">
      <c r="A74" s="21" t="s">
        <v>1659</v>
      </c>
      <c r="B74" s="22" t="s">
        <v>1617</v>
      </c>
      <c r="C74" s="23"/>
      <c r="D74" s="23"/>
      <c r="E74" s="148"/>
      <c r="F74" s="148"/>
      <c r="G74" s="154">
        <f t="shared" si="18"/>
        <v>0</v>
      </c>
      <c r="H74" s="23"/>
      <c r="I74" s="23"/>
      <c r="J74" s="23"/>
      <c r="K74" s="23"/>
      <c r="L74" s="23"/>
      <c r="M74" s="23"/>
      <c r="N74" s="154"/>
      <c r="O74" s="155">
        <f t="shared" si="19"/>
        <v>0</v>
      </c>
      <c r="P74" s="23"/>
      <c r="Q74" s="23"/>
      <c r="R74" s="23"/>
      <c r="S74" s="158">
        <f t="shared" si="20"/>
        <v>0</v>
      </c>
      <c r="T74" s="158">
        <f t="shared" si="21"/>
        <v>0</v>
      </c>
      <c r="U74" s="158">
        <f t="shared" si="22"/>
        <v>0</v>
      </c>
    </row>
    <row r="75" spans="1:21" s="20" customFormat="1" ht="24" customHeight="1" x14ac:dyDescent="0.25">
      <c r="A75" s="21" t="s">
        <v>1660</v>
      </c>
      <c r="B75" s="22" t="s">
        <v>885</v>
      </c>
      <c r="C75" s="23"/>
      <c r="D75" s="23"/>
      <c r="E75" s="148"/>
      <c r="F75" s="148"/>
      <c r="G75" s="154">
        <f t="shared" si="18"/>
        <v>0</v>
      </c>
      <c r="H75" s="23"/>
      <c r="I75" s="23"/>
      <c r="J75" s="23"/>
      <c r="K75" s="23"/>
      <c r="L75" s="23"/>
      <c r="M75" s="23"/>
      <c r="N75" s="154"/>
      <c r="O75" s="155">
        <f t="shared" si="19"/>
        <v>0</v>
      </c>
      <c r="P75" s="23"/>
      <c r="Q75" s="23"/>
      <c r="R75" s="23"/>
      <c r="S75" s="158">
        <f t="shared" si="20"/>
        <v>0</v>
      </c>
      <c r="T75" s="158">
        <f t="shared" si="21"/>
        <v>0</v>
      </c>
      <c r="U75" s="158">
        <f t="shared" si="22"/>
        <v>0</v>
      </c>
    </row>
    <row r="76" spans="1:21" s="20" customFormat="1" ht="24" customHeight="1" x14ac:dyDescent="0.25">
      <c r="A76" s="21" t="s">
        <v>1661</v>
      </c>
      <c r="B76" s="22" t="s">
        <v>886</v>
      </c>
      <c r="C76" s="23"/>
      <c r="D76" s="23"/>
      <c r="E76" s="148"/>
      <c r="F76" s="148"/>
      <c r="G76" s="154">
        <f t="shared" si="18"/>
        <v>0</v>
      </c>
      <c r="H76" s="23"/>
      <c r="I76" s="23"/>
      <c r="J76" s="23"/>
      <c r="K76" s="23"/>
      <c r="L76" s="23"/>
      <c r="M76" s="23"/>
      <c r="N76" s="154"/>
      <c r="O76" s="155">
        <f t="shared" si="19"/>
        <v>0</v>
      </c>
      <c r="P76" s="23"/>
      <c r="Q76" s="23"/>
      <c r="R76" s="23"/>
      <c r="S76" s="158">
        <f t="shared" si="20"/>
        <v>0</v>
      </c>
      <c r="T76" s="158">
        <f t="shared" si="21"/>
        <v>0</v>
      </c>
      <c r="U76" s="158">
        <f t="shared" si="22"/>
        <v>0</v>
      </c>
    </row>
    <row r="77" spans="1:21" s="20" customFormat="1" ht="24" customHeight="1" x14ac:dyDescent="0.25">
      <c r="A77" s="21" t="s">
        <v>1662</v>
      </c>
      <c r="B77" s="22" t="s">
        <v>887</v>
      </c>
      <c r="C77" s="23"/>
      <c r="D77" s="23"/>
      <c r="E77" s="148"/>
      <c r="F77" s="148"/>
      <c r="G77" s="154">
        <f t="shared" si="18"/>
        <v>0</v>
      </c>
      <c r="H77" s="23"/>
      <c r="I77" s="23"/>
      <c r="J77" s="23"/>
      <c r="K77" s="23"/>
      <c r="L77" s="23"/>
      <c r="M77" s="23"/>
      <c r="N77" s="154"/>
      <c r="O77" s="155">
        <f t="shared" si="19"/>
        <v>0</v>
      </c>
      <c r="P77" s="23"/>
      <c r="Q77" s="23"/>
      <c r="R77" s="23"/>
      <c r="S77" s="158">
        <f t="shared" si="20"/>
        <v>0</v>
      </c>
      <c r="T77" s="158">
        <f t="shared" si="21"/>
        <v>0</v>
      </c>
      <c r="U77" s="158">
        <f t="shared" si="22"/>
        <v>0</v>
      </c>
    </row>
    <row r="78" spans="1:21" s="20" customFormat="1" ht="24" customHeight="1" x14ac:dyDescent="0.25">
      <c r="A78" s="16" t="s">
        <v>1663</v>
      </c>
      <c r="B78" s="17" t="s">
        <v>904</v>
      </c>
      <c r="C78" s="18">
        <f>SUM(C79:C80)</f>
        <v>0</v>
      </c>
      <c r="D78" s="18">
        <f t="shared" ref="D78:U78" si="25">SUM(D79:D80)</f>
        <v>0</v>
      </c>
      <c r="E78" s="147">
        <f t="shared" si="25"/>
        <v>0</v>
      </c>
      <c r="F78" s="147">
        <f t="shared" si="25"/>
        <v>0</v>
      </c>
      <c r="G78" s="147">
        <f t="shared" si="25"/>
        <v>0</v>
      </c>
      <c r="H78" s="18">
        <f t="shared" si="25"/>
        <v>0</v>
      </c>
      <c r="I78" s="18">
        <f t="shared" si="25"/>
        <v>0</v>
      </c>
      <c r="J78" s="18">
        <f t="shared" si="25"/>
        <v>0</v>
      </c>
      <c r="K78" s="18">
        <f t="shared" si="25"/>
        <v>0</v>
      </c>
      <c r="L78" s="18">
        <f t="shared" si="25"/>
        <v>0</v>
      </c>
      <c r="M78" s="18">
        <f t="shared" si="25"/>
        <v>0</v>
      </c>
      <c r="N78" s="147">
        <f t="shared" si="25"/>
        <v>0</v>
      </c>
      <c r="O78" s="147">
        <f t="shared" si="25"/>
        <v>0</v>
      </c>
      <c r="P78" s="18">
        <f t="shared" si="25"/>
        <v>0</v>
      </c>
      <c r="Q78" s="18">
        <f t="shared" si="25"/>
        <v>0</v>
      </c>
      <c r="R78" s="18">
        <f t="shared" si="25"/>
        <v>0</v>
      </c>
      <c r="S78" s="147">
        <f t="shared" si="25"/>
        <v>0</v>
      </c>
      <c r="T78" s="147">
        <f t="shared" si="25"/>
        <v>0</v>
      </c>
      <c r="U78" s="147">
        <f t="shared" si="25"/>
        <v>0</v>
      </c>
    </row>
    <row r="79" spans="1:21" s="20" customFormat="1" ht="24" customHeight="1" x14ac:dyDescent="0.25">
      <c r="A79" s="21" t="s">
        <v>1664</v>
      </c>
      <c r="B79" s="22" t="s">
        <v>891</v>
      </c>
      <c r="C79" s="23"/>
      <c r="D79" s="23"/>
      <c r="E79" s="148"/>
      <c r="F79" s="148"/>
      <c r="G79" s="154">
        <f t="shared" si="18"/>
        <v>0</v>
      </c>
      <c r="H79" s="23"/>
      <c r="I79" s="23"/>
      <c r="J79" s="23"/>
      <c r="K79" s="23"/>
      <c r="L79" s="23"/>
      <c r="M79" s="23"/>
      <c r="N79" s="154"/>
      <c r="O79" s="155">
        <f t="shared" si="19"/>
        <v>0</v>
      </c>
      <c r="P79" s="23"/>
      <c r="Q79" s="23"/>
      <c r="R79" s="23"/>
      <c r="S79" s="158">
        <f t="shared" ref="S79:S80" si="26">+P79+Q79-R79</f>
        <v>0</v>
      </c>
      <c r="T79" s="158">
        <f t="shared" si="21"/>
        <v>0</v>
      </c>
      <c r="U79" s="158">
        <f t="shared" si="22"/>
        <v>0</v>
      </c>
    </row>
    <row r="80" spans="1:21" s="20" customFormat="1" ht="24" customHeight="1" x14ac:dyDescent="0.25">
      <c r="A80" s="21" t="s">
        <v>1665</v>
      </c>
      <c r="B80" s="22" t="s">
        <v>892</v>
      </c>
      <c r="C80" s="23"/>
      <c r="D80" s="23"/>
      <c r="E80" s="148"/>
      <c r="F80" s="148"/>
      <c r="G80" s="154">
        <f t="shared" si="18"/>
        <v>0</v>
      </c>
      <c r="H80" s="23"/>
      <c r="I80" s="23"/>
      <c r="J80" s="23"/>
      <c r="K80" s="23"/>
      <c r="L80" s="23"/>
      <c r="M80" s="23"/>
      <c r="N80" s="154"/>
      <c r="O80" s="155">
        <f t="shared" si="19"/>
        <v>0</v>
      </c>
      <c r="P80" s="23"/>
      <c r="Q80" s="23"/>
      <c r="R80" s="23"/>
      <c r="S80" s="158">
        <f t="shared" si="26"/>
        <v>0</v>
      </c>
      <c r="T80" s="158">
        <f t="shared" si="21"/>
        <v>0</v>
      </c>
      <c r="U80" s="158">
        <f t="shared" si="22"/>
        <v>0</v>
      </c>
    </row>
    <row r="81" spans="1:24" ht="24" customHeight="1" x14ac:dyDescent="0.25">
      <c r="A81" s="16" t="s">
        <v>1666</v>
      </c>
      <c r="B81" s="17" t="s">
        <v>893</v>
      </c>
      <c r="C81" s="18">
        <f>SUM(C82:C85)</f>
        <v>0</v>
      </c>
      <c r="D81" s="18">
        <f t="shared" ref="D81:U81" si="27">SUM(D82:D85)</f>
        <v>0</v>
      </c>
      <c r="E81" s="147">
        <f t="shared" si="27"/>
        <v>0</v>
      </c>
      <c r="F81" s="147">
        <f t="shared" si="27"/>
        <v>0</v>
      </c>
      <c r="G81" s="147">
        <f t="shared" si="27"/>
        <v>0</v>
      </c>
      <c r="H81" s="18">
        <f t="shared" si="27"/>
        <v>0</v>
      </c>
      <c r="I81" s="18">
        <f t="shared" si="27"/>
        <v>0</v>
      </c>
      <c r="J81" s="18">
        <f t="shared" si="27"/>
        <v>0</v>
      </c>
      <c r="K81" s="18">
        <f t="shared" si="27"/>
        <v>0</v>
      </c>
      <c r="L81" s="18">
        <f t="shared" si="27"/>
        <v>0</v>
      </c>
      <c r="M81" s="18">
        <f t="shared" si="27"/>
        <v>0</v>
      </c>
      <c r="N81" s="147">
        <f t="shared" si="27"/>
        <v>0</v>
      </c>
      <c r="O81" s="147">
        <f t="shared" si="27"/>
        <v>0</v>
      </c>
      <c r="P81" s="18">
        <f t="shared" si="27"/>
        <v>0</v>
      </c>
      <c r="Q81" s="18">
        <f t="shared" si="27"/>
        <v>0</v>
      </c>
      <c r="R81" s="18">
        <f t="shared" si="27"/>
        <v>0</v>
      </c>
      <c r="S81" s="147">
        <f t="shared" si="27"/>
        <v>0</v>
      </c>
      <c r="T81" s="147">
        <f t="shared" si="27"/>
        <v>0</v>
      </c>
      <c r="U81" s="147">
        <f t="shared" si="27"/>
        <v>0</v>
      </c>
    </row>
    <row r="82" spans="1:24" ht="24" customHeight="1" x14ac:dyDescent="0.25">
      <c r="A82" s="21" t="s">
        <v>1667</v>
      </c>
      <c r="B82" s="22" t="s">
        <v>894</v>
      </c>
      <c r="C82" s="23"/>
      <c r="D82" s="23"/>
      <c r="E82" s="148"/>
      <c r="F82" s="148"/>
      <c r="G82" s="154">
        <f t="shared" si="18"/>
        <v>0</v>
      </c>
      <c r="H82" s="23"/>
      <c r="I82" s="23"/>
      <c r="J82" s="23"/>
      <c r="K82" s="23"/>
      <c r="L82" s="23"/>
      <c r="M82" s="23"/>
      <c r="N82" s="154"/>
      <c r="O82" s="155">
        <f t="shared" si="19"/>
        <v>0</v>
      </c>
      <c r="P82" s="23"/>
      <c r="Q82" s="23"/>
      <c r="R82" s="23"/>
      <c r="S82" s="158">
        <f t="shared" ref="S82:S90" si="28">+Q82-R82</f>
        <v>0</v>
      </c>
      <c r="T82" s="158">
        <f t="shared" si="21"/>
        <v>0</v>
      </c>
      <c r="U82" s="158">
        <f t="shared" si="22"/>
        <v>0</v>
      </c>
    </row>
    <row r="83" spans="1:24" ht="24" customHeight="1" x14ac:dyDescent="0.25">
      <c r="A83" s="21" t="s">
        <v>1668</v>
      </c>
      <c r="B83" s="22" t="s">
        <v>895</v>
      </c>
      <c r="C83" s="23"/>
      <c r="D83" s="23"/>
      <c r="E83" s="148"/>
      <c r="F83" s="148"/>
      <c r="G83" s="154">
        <f t="shared" si="18"/>
        <v>0</v>
      </c>
      <c r="H83" s="23"/>
      <c r="I83" s="23"/>
      <c r="J83" s="23"/>
      <c r="K83" s="23"/>
      <c r="L83" s="23"/>
      <c r="M83" s="23"/>
      <c r="N83" s="154"/>
      <c r="O83" s="155">
        <f t="shared" si="19"/>
        <v>0</v>
      </c>
      <c r="P83" s="23"/>
      <c r="Q83" s="23"/>
      <c r="R83" s="23"/>
      <c r="S83" s="158">
        <f t="shared" si="28"/>
        <v>0</v>
      </c>
      <c r="T83" s="158">
        <f t="shared" si="21"/>
        <v>0</v>
      </c>
      <c r="U83" s="158">
        <f t="shared" si="22"/>
        <v>0</v>
      </c>
    </row>
    <row r="84" spans="1:24" ht="24" customHeight="1" x14ac:dyDescent="0.25">
      <c r="A84" s="21" t="s">
        <v>1669</v>
      </c>
      <c r="B84" s="22" t="s">
        <v>896</v>
      </c>
      <c r="C84" s="23"/>
      <c r="D84" s="23"/>
      <c r="E84" s="148"/>
      <c r="F84" s="148"/>
      <c r="G84" s="154">
        <f t="shared" si="18"/>
        <v>0</v>
      </c>
      <c r="H84" s="23"/>
      <c r="I84" s="23"/>
      <c r="J84" s="23"/>
      <c r="K84" s="23"/>
      <c r="L84" s="23"/>
      <c r="M84" s="23"/>
      <c r="N84" s="154"/>
      <c r="O84" s="155">
        <f t="shared" si="19"/>
        <v>0</v>
      </c>
      <c r="P84" s="23"/>
      <c r="Q84" s="23"/>
      <c r="R84" s="23"/>
      <c r="S84" s="158">
        <f t="shared" si="28"/>
        <v>0</v>
      </c>
      <c r="T84" s="158">
        <f t="shared" si="21"/>
        <v>0</v>
      </c>
      <c r="U84" s="158">
        <f t="shared" si="22"/>
        <v>0</v>
      </c>
    </row>
    <row r="85" spans="1:24" ht="24" customHeight="1" x14ac:dyDescent="0.25">
      <c r="A85" s="21" t="s">
        <v>1670</v>
      </c>
      <c r="B85" s="22" t="s">
        <v>897</v>
      </c>
      <c r="C85" s="23"/>
      <c r="D85" s="23"/>
      <c r="E85" s="148"/>
      <c r="F85" s="148"/>
      <c r="G85" s="154">
        <f t="shared" si="18"/>
        <v>0</v>
      </c>
      <c r="H85" s="23"/>
      <c r="I85" s="23"/>
      <c r="J85" s="23"/>
      <c r="K85" s="23"/>
      <c r="L85" s="23"/>
      <c r="M85" s="23"/>
      <c r="N85" s="154"/>
      <c r="O85" s="155">
        <f t="shared" si="19"/>
        <v>0</v>
      </c>
      <c r="P85" s="23"/>
      <c r="Q85" s="23"/>
      <c r="R85" s="23"/>
      <c r="S85" s="158">
        <f t="shared" si="28"/>
        <v>0</v>
      </c>
      <c r="T85" s="158">
        <f t="shared" si="21"/>
        <v>0</v>
      </c>
      <c r="U85" s="158">
        <f t="shared" si="22"/>
        <v>0</v>
      </c>
    </row>
    <row r="86" spans="1:24" ht="24" customHeight="1" x14ac:dyDescent="0.25">
      <c r="A86" s="16" t="s">
        <v>1671</v>
      </c>
      <c r="B86" s="17" t="s">
        <v>149</v>
      </c>
      <c r="C86" s="18">
        <f>SUM(C87:C90)</f>
        <v>0</v>
      </c>
      <c r="D86" s="18">
        <f t="shared" ref="D86:T86" si="29">SUM(D87:D90)</f>
        <v>0</v>
      </c>
      <c r="E86" s="147">
        <f t="shared" si="29"/>
        <v>0</v>
      </c>
      <c r="F86" s="147">
        <f t="shared" si="29"/>
        <v>0</v>
      </c>
      <c r="G86" s="147">
        <f t="shared" si="29"/>
        <v>0</v>
      </c>
      <c r="H86" s="18">
        <f t="shared" si="29"/>
        <v>0</v>
      </c>
      <c r="I86" s="18">
        <f t="shared" si="29"/>
        <v>0</v>
      </c>
      <c r="J86" s="18">
        <f t="shared" si="29"/>
        <v>0</v>
      </c>
      <c r="K86" s="18">
        <f t="shared" si="29"/>
        <v>0</v>
      </c>
      <c r="L86" s="18">
        <f t="shared" si="29"/>
        <v>0</v>
      </c>
      <c r="M86" s="18">
        <f t="shared" si="29"/>
        <v>0</v>
      </c>
      <c r="N86" s="147">
        <f t="shared" si="29"/>
        <v>0</v>
      </c>
      <c r="O86" s="147">
        <f t="shared" si="29"/>
        <v>0</v>
      </c>
      <c r="P86" s="18">
        <f t="shared" si="29"/>
        <v>0</v>
      </c>
      <c r="Q86" s="18">
        <f t="shared" si="29"/>
        <v>0</v>
      </c>
      <c r="R86" s="18">
        <f t="shared" si="29"/>
        <v>0</v>
      </c>
      <c r="S86" s="147">
        <f t="shared" si="29"/>
        <v>0</v>
      </c>
      <c r="T86" s="147">
        <f t="shared" si="29"/>
        <v>0</v>
      </c>
      <c r="U86" s="147">
        <f>SUM(U87:U90)</f>
        <v>0</v>
      </c>
    </row>
    <row r="87" spans="1:24" ht="24" customHeight="1" x14ac:dyDescent="0.25">
      <c r="A87" s="21" t="s">
        <v>1672</v>
      </c>
      <c r="B87" s="22" t="s">
        <v>898</v>
      </c>
      <c r="C87" s="23"/>
      <c r="D87" s="23"/>
      <c r="E87" s="148"/>
      <c r="F87" s="148"/>
      <c r="G87" s="154">
        <f t="shared" si="18"/>
        <v>0</v>
      </c>
      <c r="H87" s="23"/>
      <c r="I87" s="23"/>
      <c r="J87" s="23"/>
      <c r="K87" s="23"/>
      <c r="L87" s="23"/>
      <c r="M87" s="23"/>
      <c r="N87" s="154"/>
      <c r="O87" s="155">
        <f t="shared" si="19"/>
        <v>0</v>
      </c>
      <c r="P87" s="23"/>
      <c r="Q87" s="23"/>
      <c r="R87" s="23"/>
      <c r="S87" s="158">
        <f t="shared" si="28"/>
        <v>0</v>
      </c>
      <c r="T87" s="158">
        <f t="shared" si="21"/>
        <v>0</v>
      </c>
      <c r="U87" s="158">
        <f t="shared" si="22"/>
        <v>0</v>
      </c>
    </row>
    <row r="88" spans="1:24" ht="24" customHeight="1" x14ac:dyDescent="0.25">
      <c r="A88" s="21" t="s">
        <v>1673</v>
      </c>
      <c r="B88" s="22" t="s">
        <v>899</v>
      </c>
      <c r="C88" s="23"/>
      <c r="D88" s="23"/>
      <c r="E88" s="148"/>
      <c r="F88" s="148"/>
      <c r="G88" s="154">
        <f t="shared" si="18"/>
        <v>0</v>
      </c>
      <c r="H88" s="23"/>
      <c r="I88" s="23"/>
      <c r="J88" s="23"/>
      <c r="K88" s="23"/>
      <c r="L88" s="23"/>
      <c r="M88" s="23"/>
      <c r="N88" s="154"/>
      <c r="O88" s="155">
        <f t="shared" si="19"/>
        <v>0</v>
      </c>
      <c r="P88" s="23"/>
      <c r="Q88" s="23"/>
      <c r="R88" s="23"/>
      <c r="S88" s="158">
        <f t="shared" si="28"/>
        <v>0</v>
      </c>
      <c r="T88" s="158">
        <f t="shared" si="21"/>
        <v>0</v>
      </c>
      <c r="U88" s="158">
        <f t="shared" si="22"/>
        <v>0</v>
      </c>
    </row>
    <row r="89" spans="1:24" ht="24" customHeight="1" x14ac:dyDescent="0.25">
      <c r="A89" s="21" t="s">
        <v>148</v>
      </c>
      <c r="B89" s="22" t="s">
        <v>900</v>
      </c>
      <c r="C89" s="23"/>
      <c r="D89" s="23"/>
      <c r="E89" s="148"/>
      <c r="F89" s="148"/>
      <c r="G89" s="154">
        <f t="shared" si="18"/>
        <v>0</v>
      </c>
      <c r="H89" s="23"/>
      <c r="I89" s="23"/>
      <c r="J89" s="23"/>
      <c r="K89" s="23"/>
      <c r="L89" s="23"/>
      <c r="M89" s="23"/>
      <c r="N89" s="154"/>
      <c r="O89" s="155">
        <f t="shared" si="19"/>
        <v>0</v>
      </c>
      <c r="P89" s="23"/>
      <c r="Q89" s="23"/>
      <c r="R89" s="23"/>
      <c r="S89" s="158">
        <f t="shared" si="28"/>
        <v>0</v>
      </c>
      <c r="T89" s="158">
        <f t="shared" si="21"/>
        <v>0</v>
      </c>
      <c r="U89" s="158">
        <f t="shared" si="22"/>
        <v>0</v>
      </c>
    </row>
    <row r="90" spans="1:24" ht="24" customHeight="1" x14ac:dyDescent="0.25">
      <c r="A90" s="21" t="s">
        <v>1674</v>
      </c>
      <c r="B90" s="22" t="s">
        <v>893</v>
      </c>
      <c r="C90" s="23"/>
      <c r="D90" s="23"/>
      <c r="E90" s="148"/>
      <c r="F90" s="148"/>
      <c r="G90" s="154">
        <f t="shared" si="18"/>
        <v>0</v>
      </c>
      <c r="H90" s="23"/>
      <c r="I90" s="23"/>
      <c r="J90" s="23"/>
      <c r="K90" s="23"/>
      <c r="L90" s="23"/>
      <c r="M90" s="23"/>
      <c r="N90" s="154"/>
      <c r="O90" s="155">
        <f t="shared" si="19"/>
        <v>0</v>
      </c>
      <c r="P90" s="23"/>
      <c r="Q90" s="23"/>
      <c r="R90" s="23"/>
      <c r="S90" s="158">
        <f t="shared" si="28"/>
        <v>0</v>
      </c>
      <c r="T90" s="158">
        <f t="shared" si="21"/>
        <v>0</v>
      </c>
      <c r="U90" s="158">
        <f t="shared" si="22"/>
        <v>0</v>
      </c>
    </row>
    <row r="91" spans="1:24" s="4" customFormat="1" ht="21" customHeight="1" x14ac:dyDescent="0.25">
      <c r="A91" s="169" t="s">
        <v>905</v>
      </c>
      <c r="B91" s="169"/>
      <c r="C91" s="27">
        <f t="shared" ref="C91:S91" si="30">+C86+C81+C78+C73+C70+C57</f>
        <v>0</v>
      </c>
      <c r="D91" s="27">
        <f t="shared" si="30"/>
        <v>0</v>
      </c>
      <c r="E91" s="149">
        <f t="shared" si="30"/>
        <v>0</v>
      </c>
      <c r="F91" s="149">
        <f t="shared" si="30"/>
        <v>0</v>
      </c>
      <c r="G91" s="149">
        <f t="shared" si="30"/>
        <v>0</v>
      </c>
      <c r="H91" s="27">
        <f t="shared" si="30"/>
        <v>0</v>
      </c>
      <c r="I91" s="27">
        <f t="shared" si="30"/>
        <v>0</v>
      </c>
      <c r="J91" s="27">
        <f t="shared" si="30"/>
        <v>0</v>
      </c>
      <c r="K91" s="27">
        <f t="shared" si="30"/>
        <v>0</v>
      </c>
      <c r="L91" s="27">
        <f t="shared" si="30"/>
        <v>0</v>
      </c>
      <c r="M91" s="27">
        <f t="shared" si="30"/>
        <v>0</v>
      </c>
      <c r="N91" s="149">
        <f t="shared" si="30"/>
        <v>0</v>
      </c>
      <c r="O91" s="149">
        <f t="shared" si="30"/>
        <v>0</v>
      </c>
      <c r="P91" s="27">
        <f t="shared" si="30"/>
        <v>0</v>
      </c>
      <c r="Q91" s="27">
        <f t="shared" si="30"/>
        <v>0</v>
      </c>
      <c r="R91" s="27">
        <f t="shared" si="30"/>
        <v>0</v>
      </c>
      <c r="S91" s="149">
        <f t="shared" si="30"/>
        <v>0</v>
      </c>
      <c r="T91" s="149">
        <f>+T86+T81+T78+T73+T70+T57</f>
        <v>0</v>
      </c>
      <c r="U91" s="149">
        <f>+U86+U81+U78+U73+U70+U57</f>
        <v>0</v>
      </c>
      <c r="V91" s="28"/>
      <c r="W91" s="5"/>
      <c r="X91" s="5"/>
    </row>
    <row r="92" spans="1:24" ht="6.75" customHeight="1" x14ac:dyDescent="0.25">
      <c r="A92" s="29"/>
      <c r="B92" s="30"/>
      <c r="C92" s="31"/>
      <c r="D92" s="31"/>
      <c r="E92" s="150"/>
      <c r="F92" s="150"/>
      <c r="G92" s="150"/>
      <c r="H92" s="31"/>
      <c r="I92" s="31"/>
      <c r="J92" s="31"/>
      <c r="K92" s="31"/>
      <c r="L92" s="31"/>
      <c r="M92" s="31"/>
      <c r="N92" s="150"/>
      <c r="O92" s="156"/>
      <c r="P92" s="31"/>
      <c r="Q92" s="31"/>
      <c r="R92" s="31"/>
      <c r="S92" s="150"/>
      <c r="T92" s="150"/>
      <c r="U92" s="156"/>
    </row>
    <row r="93" spans="1:24" s="4" customFormat="1" ht="32.25" customHeight="1" x14ac:dyDescent="0.25">
      <c r="A93" s="170" t="s">
        <v>1675</v>
      </c>
      <c r="B93" s="170"/>
      <c r="C93" s="32">
        <f t="shared" ref="C93:U93" si="31">+C91+C55</f>
        <v>1651998.8904200001</v>
      </c>
      <c r="D93" s="32">
        <f t="shared" si="31"/>
        <v>0</v>
      </c>
      <c r="E93" s="151">
        <f t="shared" si="31"/>
        <v>488641.31013</v>
      </c>
      <c r="F93" s="151">
        <f t="shared" si="31"/>
        <v>113937.57166000002</v>
      </c>
      <c r="G93" s="151">
        <f t="shared" si="31"/>
        <v>2026702.6288900001</v>
      </c>
      <c r="H93" s="32">
        <f t="shared" si="31"/>
        <v>0</v>
      </c>
      <c r="I93" s="32">
        <f t="shared" si="31"/>
        <v>0</v>
      </c>
      <c r="J93" s="32">
        <f t="shared" si="31"/>
        <v>0</v>
      </c>
      <c r="K93" s="32">
        <f t="shared" si="31"/>
        <v>0</v>
      </c>
      <c r="L93" s="32">
        <f t="shared" si="31"/>
        <v>0</v>
      </c>
      <c r="M93" s="32">
        <f t="shared" si="31"/>
        <v>0</v>
      </c>
      <c r="N93" s="151">
        <f t="shared" si="31"/>
        <v>0</v>
      </c>
      <c r="O93" s="151">
        <f t="shared" si="31"/>
        <v>2026702.6288900001</v>
      </c>
      <c r="P93" s="32">
        <f t="shared" si="31"/>
        <v>-379967.05067999993</v>
      </c>
      <c r="Q93" s="32">
        <f t="shared" si="31"/>
        <v>-41022.717200000014</v>
      </c>
      <c r="R93" s="32">
        <f t="shared" si="31"/>
        <v>0</v>
      </c>
      <c r="S93" s="151">
        <f t="shared" si="31"/>
        <v>-41022.717200000014</v>
      </c>
      <c r="T93" s="151">
        <f t="shared" si="31"/>
        <v>-420989.76788000006</v>
      </c>
      <c r="U93" s="151">
        <f t="shared" si="31"/>
        <v>1605712.8610099999</v>
      </c>
      <c r="V93" s="28"/>
      <c r="W93" s="5"/>
      <c r="X93" s="5"/>
    </row>
    <row r="94" spans="1:24" x14ac:dyDescent="0.25">
      <c r="B94" s="33"/>
      <c r="C94" s="34"/>
      <c r="D94" s="34"/>
      <c r="E94" s="47"/>
      <c r="F94" s="47"/>
      <c r="G94" s="47"/>
      <c r="H94" s="34"/>
      <c r="I94" s="34"/>
      <c r="J94" s="34"/>
      <c r="K94" s="34"/>
      <c r="L94" s="34"/>
      <c r="M94" s="34"/>
      <c r="N94" s="47"/>
      <c r="O94" s="47"/>
      <c r="P94" s="34"/>
      <c r="Q94" s="34"/>
      <c r="R94" s="34"/>
      <c r="S94" s="47"/>
      <c r="T94" s="47"/>
      <c r="U94" s="47"/>
    </row>
    <row r="95" spans="1:24" x14ac:dyDescent="0.25">
      <c r="A95" s="166"/>
      <c r="B95" s="166"/>
      <c r="C95" s="166"/>
      <c r="D95" s="34"/>
      <c r="E95" s="152"/>
      <c r="F95" s="152"/>
      <c r="G95" s="47"/>
      <c r="H95" s="34"/>
      <c r="I95" s="34"/>
      <c r="J95" s="34"/>
      <c r="K95" s="34"/>
      <c r="L95" s="34"/>
      <c r="M95" s="34"/>
      <c r="N95" s="47"/>
      <c r="O95" s="47"/>
      <c r="P95" s="34"/>
      <c r="Q95" s="34"/>
      <c r="R95" s="34"/>
      <c r="S95" s="47"/>
      <c r="T95" s="47"/>
      <c r="U95" s="47"/>
    </row>
    <row r="97" spans="2:21" s="20" customFormat="1" x14ac:dyDescent="0.25">
      <c r="E97" s="153"/>
      <c r="F97" s="153"/>
      <c r="G97" s="153"/>
      <c r="H97" s="19"/>
      <c r="N97" s="153"/>
      <c r="O97" s="153"/>
      <c r="S97" s="153"/>
      <c r="T97" s="153"/>
      <c r="U97" s="153"/>
    </row>
    <row r="99" spans="2:21" s="20" customFormat="1" x14ac:dyDescent="0.25">
      <c r="B99" s="35"/>
      <c r="C99" s="19"/>
      <c r="D99" s="35"/>
      <c r="E99" s="115"/>
      <c r="F99" s="153"/>
      <c r="G99" s="115"/>
      <c r="H99" s="35"/>
      <c r="N99" s="153"/>
      <c r="O99" s="153"/>
      <c r="S99" s="153"/>
      <c r="T99" s="153"/>
      <c r="U99" s="153"/>
    </row>
    <row r="100" spans="2:21" s="20" customFormat="1" x14ac:dyDescent="0.25">
      <c r="B100" s="35"/>
      <c r="C100" s="19"/>
      <c r="D100" s="35"/>
      <c r="E100" s="115"/>
      <c r="F100" s="153"/>
      <c r="G100" s="115"/>
      <c r="H100" s="35"/>
      <c r="N100" s="153"/>
      <c r="O100" s="153"/>
      <c r="S100" s="153"/>
      <c r="T100" s="153"/>
      <c r="U100" s="153"/>
    </row>
    <row r="101" spans="2:21" s="20" customFormat="1" x14ac:dyDescent="0.25">
      <c r="B101" s="35"/>
      <c r="C101" s="19"/>
      <c r="D101" s="35"/>
      <c r="E101" s="115"/>
      <c r="F101" s="153"/>
      <c r="G101" s="115"/>
      <c r="H101" s="35"/>
      <c r="N101" s="153"/>
      <c r="O101" s="153"/>
      <c r="S101" s="153"/>
      <c r="T101" s="153"/>
      <c r="U101" s="153"/>
    </row>
    <row r="102" spans="2:21" s="20" customFormat="1" x14ac:dyDescent="0.25">
      <c r="B102" s="36" t="s">
        <v>1676</v>
      </c>
      <c r="C102" s="19"/>
      <c r="D102" s="167" t="s">
        <v>1581</v>
      </c>
      <c r="E102" s="167"/>
      <c r="F102" s="153"/>
      <c r="G102" s="167" t="s">
        <v>1582</v>
      </c>
      <c r="H102" s="167"/>
      <c r="N102" s="153"/>
      <c r="O102" s="153"/>
      <c r="S102" s="153"/>
      <c r="T102" s="153"/>
      <c r="U102" s="153"/>
    </row>
  </sheetData>
  <sheetProtection password="FC71" sheet="1" objects="1" scenarios="1"/>
  <protectedRanges>
    <protectedRange sqref="U11:U93" name="Rango4"/>
    <protectedRange sqref="A97:H99" name="Rango2"/>
    <protectedRange sqref="B9:T92" name="Rango1"/>
    <protectedRange sqref="A4:XFD4" name="Rango3"/>
  </protectedRanges>
  <mergeCells count="34">
    <mergeCell ref="A2:U2"/>
    <mergeCell ref="A3:U3"/>
    <mergeCell ref="A4:U4"/>
    <mergeCell ref="A5:U5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  <mergeCell ref="A95:C95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P8:P9"/>
    <mergeCell ref="Q8:Q9"/>
    <mergeCell ref="R8:R9"/>
    <mergeCell ref="H8:H9"/>
    <mergeCell ref="I8:I9"/>
    <mergeCell ref="J8:J9"/>
    <mergeCell ref="K8:K9"/>
    <mergeCell ref="L8:L9"/>
  </mergeCells>
  <pageMargins left="0.31496062992125984" right="0.11811023622047245" top="0.35433070866141736" bottom="0.35433070866141736" header="0.31496062992125984" footer="0.31496062992125984"/>
  <pageSetup paperSize="5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C62"/>
  <sheetViews>
    <sheetView showGridLines="0" zoomScaleNormal="100" zoomScaleSheetLayoutView="90" workbookViewId="0">
      <selection activeCell="A2" sqref="A2:AC2"/>
    </sheetView>
  </sheetViews>
  <sheetFormatPr baseColWidth="10" defaultColWidth="11.42578125" defaultRowHeight="16.5" x14ac:dyDescent="0.25"/>
  <cols>
    <col min="1" max="1" width="33" style="117" customWidth="1"/>
    <col min="2" max="29" width="15" style="117" customWidth="1"/>
    <col min="30" max="256" width="11.42578125" style="117"/>
    <col min="257" max="257" width="36.5703125" style="117" customWidth="1"/>
    <col min="258" max="258" width="35.85546875" style="117" customWidth="1"/>
    <col min="259" max="259" width="22" style="117" customWidth="1"/>
    <col min="260" max="512" width="11.42578125" style="117"/>
    <col min="513" max="513" width="36.5703125" style="117" customWidth="1"/>
    <col min="514" max="514" width="35.85546875" style="117" customWidth="1"/>
    <col min="515" max="515" width="22" style="117" customWidth="1"/>
    <col min="516" max="768" width="11.42578125" style="117"/>
    <col min="769" max="769" width="36.5703125" style="117" customWidth="1"/>
    <col min="770" max="770" width="35.85546875" style="117" customWidth="1"/>
    <col min="771" max="771" width="22" style="117" customWidth="1"/>
    <col min="772" max="1024" width="11.42578125" style="117"/>
    <col min="1025" max="1025" width="36.5703125" style="117" customWidth="1"/>
    <col min="1026" max="1026" width="35.85546875" style="117" customWidth="1"/>
    <col min="1027" max="1027" width="22" style="117" customWidth="1"/>
    <col min="1028" max="1280" width="11.42578125" style="117"/>
    <col min="1281" max="1281" width="36.5703125" style="117" customWidth="1"/>
    <col min="1282" max="1282" width="35.85546875" style="117" customWidth="1"/>
    <col min="1283" max="1283" width="22" style="117" customWidth="1"/>
    <col min="1284" max="1536" width="11.42578125" style="117"/>
    <col min="1537" max="1537" width="36.5703125" style="117" customWidth="1"/>
    <col min="1538" max="1538" width="35.85546875" style="117" customWidth="1"/>
    <col min="1539" max="1539" width="22" style="117" customWidth="1"/>
    <col min="1540" max="1792" width="11.42578125" style="117"/>
    <col min="1793" max="1793" width="36.5703125" style="117" customWidth="1"/>
    <col min="1794" max="1794" width="35.85546875" style="117" customWidth="1"/>
    <col min="1795" max="1795" width="22" style="117" customWidth="1"/>
    <col min="1796" max="2048" width="11.42578125" style="117"/>
    <col min="2049" max="2049" width="36.5703125" style="117" customWidth="1"/>
    <col min="2050" max="2050" width="35.85546875" style="117" customWidth="1"/>
    <col min="2051" max="2051" width="22" style="117" customWidth="1"/>
    <col min="2052" max="2304" width="11.42578125" style="117"/>
    <col min="2305" max="2305" width="36.5703125" style="117" customWidth="1"/>
    <col min="2306" max="2306" width="35.85546875" style="117" customWidth="1"/>
    <col min="2307" max="2307" width="22" style="117" customWidth="1"/>
    <col min="2308" max="2560" width="11.42578125" style="117"/>
    <col min="2561" max="2561" width="36.5703125" style="117" customWidth="1"/>
    <col min="2562" max="2562" width="35.85546875" style="117" customWidth="1"/>
    <col min="2563" max="2563" width="22" style="117" customWidth="1"/>
    <col min="2564" max="2816" width="11.42578125" style="117"/>
    <col min="2817" max="2817" width="36.5703125" style="117" customWidth="1"/>
    <col min="2818" max="2818" width="35.85546875" style="117" customWidth="1"/>
    <col min="2819" max="2819" width="22" style="117" customWidth="1"/>
    <col min="2820" max="3072" width="11.42578125" style="117"/>
    <col min="3073" max="3073" width="36.5703125" style="117" customWidth="1"/>
    <col min="3074" max="3074" width="35.85546875" style="117" customWidth="1"/>
    <col min="3075" max="3075" width="22" style="117" customWidth="1"/>
    <col min="3076" max="3328" width="11.42578125" style="117"/>
    <col min="3329" max="3329" width="36.5703125" style="117" customWidth="1"/>
    <col min="3330" max="3330" width="35.85546875" style="117" customWidth="1"/>
    <col min="3331" max="3331" width="22" style="117" customWidth="1"/>
    <col min="3332" max="3584" width="11.42578125" style="117"/>
    <col min="3585" max="3585" width="36.5703125" style="117" customWidth="1"/>
    <col min="3586" max="3586" width="35.85546875" style="117" customWidth="1"/>
    <col min="3587" max="3587" width="22" style="117" customWidth="1"/>
    <col min="3588" max="3840" width="11.42578125" style="117"/>
    <col min="3841" max="3841" width="36.5703125" style="117" customWidth="1"/>
    <col min="3842" max="3842" width="35.85546875" style="117" customWidth="1"/>
    <col min="3843" max="3843" width="22" style="117" customWidth="1"/>
    <col min="3844" max="4096" width="11.42578125" style="117"/>
    <col min="4097" max="4097" width="36.5703125" style="117" customWidth="1"/>
    <col min="4098" max="4098" width="35.85546875" style="117" customWidth="1"/>
    <col min="4099" max="4099" width="22" style="117" customWidth="1"/>
    <col min="4100" max="4352" width="11.42578125" style="117"/>
    <col min="4353" max="4353" width="36.5703125" style="117" customWidth="1"/>
    <col min="4354" max="4354" width="35.85546875" style="117" customWidth="1"/>
    <col min="4355" max="4355" width="22" style="117" customWidth="1"/>
    <col min="4356" max="4608" width="11.42578125" style="117"/>
    <col min="4609" max="4609" width="36.5703125" style="117" customWidth="1"/>
    <col min="4610" max="4610" width="35.85546875" style="117" customWidth="1"/>
    <col min="4611" max="4611" width="22" style="117" customWidth="1"/>
    <col min="4612" max="4864" width="11.42578125" style="117"/>
    <col min="4865" max="4865" width="36.5703125" style="117" customWidth="1"/>
    <col min="4866" max="4866" width="35.85546875" style="117" customWidth="1"/>
    <col min="4867" max="4867" width="22" style="117" customWidth="1"/>
    <col min="4868" max="5120" width="11.42578125" style="117"/>
    <col min="5121" max="5121" width="36.5703125" style="117" customWidth="1"/>
    <col min="5122" max="5122" width="35.85546875" style="117" customWidth="1"/>
    <col min="5123" max="5123" width="22" style="117" customWidth="1"/>
    <col min="5124" max="5376" width="11.42578125" style="117"/>
    <col min="5377" max="5377" width="36.5703125" style="117" customWidth="1"/>
    <col min="5378" max="5378" width="35.85546875" style="117" customWidth="1"/>
    <col min="5379" max="5379" width="22" style="117" customWidth="1"/>
    <col min="5380" max="5632" width="11.42578125" style="117"/>
    <col min="5633" max="5633" width="36.5703125" style="117" customWidth="1"/>
    <col min="5634" max="5634" width="35.85546875" style="117" customWidth="1"/>
    <col min="5635" max="5635" width="22" style="117" customWidth="1"/>
    <col min="5636" max="5888" width="11.42578125" style="117"/>
    <col min="5889" max="5889" width="36.5703125" style="117" customWidth="1"/>
    <col min="5890" max="5890" width="35.85546875" style="117" customWidth="1"/>
    <col min="5891" max="5891" width="22" style="117" customWidth="1"/>
    <col min="5892" max="6144" width="11.42578125" style="117"/>
    <col min="6145" max="6145" width="36.5703125" style="117" customWidth="1"/>
    <col min="6146" max="6146" width="35.85546875" style="117" customWidth="1"/>
    <col min="6147" max="6147" width="22" style="117" customWidth="1"/>
    <col min="6148" max="6400" width="11.42578125" style="117"/>
    <col min="6401" max="6401" width="36.5703125" style="117" customWidth="1"/>
    <col min="6402" max="6402" width="35.85546875" style="117" customWidth="1"/>
    <col min="6403" max="6403" width="22" style="117" customWidth="1"/>
    <col min="6404" max="6656" width="11.42578125" style="117"/>
    <col min="6657" max="6657" width="36.5703125" style="117" customWidth="1"/>
    <col min="6658" max="6658" width="35.85546875" style="117" customWidth="1"/>
    <col min="6659" max="6659" width="22" style="117" customWidth="1"/>
    <col min="6660" max="6912" width="11.42578125" style="117"/>
    <col min="6913" max="6913" width="36.5703125" style="117" customWidth="1"/>
    <col min="6914" max="6914" width="35.85546875" style="117" customWidth="1"/>
    <col min="6915" max="6915" width="22" style="117" customWidth="1"/>
    <col min="6916" max="7168" width="11.42578125" style="117"/>
    <col min="7169" max="7169" width="36.5703125" style="117" customWidth="1"/>
    <col min="7170" max="7170" width="35.85546875" style="117" customWidth="1"/>
    <col min="7171" max="7171" width="22" style="117" customWidth="1"/>
    <col min="7172" max="7424" width="11.42578125" style="117"/>
    <col min="7425" max="7425" width="36.5703125" style="117" customWidth="1"/>
    <col min="7426" max="7426" width="35.85546875" style="117" customWidth="1"/>
    <col min="7427" max="7427" width="22" style="117" customWidth="1"/>
    <col min="7428" max="7680" width="11.42578125" style="117"/>
    <col min="7681" max="7681" width="36.5703125" style="117" customWidth="1"/>
    <col min="7682" max="7682" width="35.85546875" style="117" customWidth="1"/>
    <col min="7683" max="7683" width="22" style="117" customWidth="1"/>
    <col min="7684" max="7936" width="11.42578125" style="117"/>
    <col min="7937" max="7937" width="36.5703125" style="117" customWidth="1"/>
    <col min="7938" max="7938" width="35.85546875" style="117" customWidth="1"/>
    <col min="7939" max="7939" width="22" style="117" customWidth="1"/>
    <col min="7940" max="8192" width="11.42578125" style="117"/>
    <col min="8193" max="8193" width="36.5703125" style="117" customWidth="1"/>
    <col min="8194" max="8194" width="35.85546875" style="117" customWidth="1"/>
    <col min="8195" max="8195" width="22" style="117" customWidth="1"/>
    <col min="8196" max="8448" width="11.42578125" style="117"/>
    <col min="8449" max="8449" width="36.5703125" style="117" customWidth="1"/>
    <col min="8450" max="8450" width="35.85546875" style="117" customWidth="1"/>
    <col min="8451" max="8451" width="22" style="117" customWidth="1"/>
    <col min="8452" max="8704" width="11.42578125" style="117"/>
    <col min="8705" max="8705" width="36.5703125" style="117" customWidth="1"/>
    <col min="8706" max="8706" width="35.85546875" style="117" customWidth="1"/>
    <col min="8707" max="8707" width="22" style="117" customWidth="1"/>
    <col min="8708" max="8960" width="11.42578125" style="117"/>
    <col min="8961" max="8961" width="36.5703125" style="117" customWidth="1"/>
    <col min="8962" max="8962" width="35.85546875" style="117" customWidth="1"/>
    <col min="8963" max="8963" width="22" style="117" customWidth="1"/>
    <col min="8964" max="9216" width="11.42578125" style="117"/>
    <col min="9217" max="9217" width="36.5703125" style="117" customWidth="1"/>
    <col min="9218" max="9218" width="35.85546875" style="117" customWidth="1"/>
    <col min="9219" max="9219" width="22" style="117" customWidth="1"/>
    <col min="9220" max="9472" width="11.42578125" style="117"/>
    <col min="9473" max="9473" width="36.5703125" style="117" customWidth="1"/>
    <col min="9474" max="9474" width="35.85546875" style="117" customWidth="1"/>
    <col min="9475" max="9475" width="22" style="117" customWidth="1"/>
    <col min="9476" max="9728" width="11.42578125" style="117"/>
    <col min="9729" max="9729" width="36.5703125" style="117" customWidth="1"/>
    <col min="9730" max="9730" width="35.85546875" style="117" customWidth="1"/>
    <col min="9731" max="9731" width="22" style="117" customWidth="1"/>
    <col min="9732" max="9984" width="11.42578125" style="117"/>
    <col min="9985" max="9985" width="36.5703125" style="117" customWidth="1"/>
    <col min="9986" max="9986" width="35.85546875" style="117" customWidth="1"/>
    <col min="9987" max="9987" width="22" style="117" customWidth="1"/>
    <col min="9988" max="10240" width="11.42578125" style="117"/>
    <col min="10241" max="10241" width="36.5703125" style="117" customWidth="1"/>
    <col min="10242" max="10242" width="35.85546875" style="117" customWidth="1"/>
    <col min="10243" max="10243" width="22" style="117" customWidth="1"/>
    <col min="10244" max="10496" width="11.42578125" style="117"/>
    <col min="10497" max="10497" width="36.5703125" style="117" customWidth="1"/>
    <col min="10498" max="10498" width="35.85546875" style="117" customWidth="1"/>
    <col min="10499" max="10499" width="22" style="117" customWidth="1"/>
    <col min="10500" max="10752" width="11.42578125" style="117"/>
    <col min="10753" max="10753" width="36.5703125" style="117" customWidth="1"/>
    <col min="10754" max="10754" width="35.85546875" style="117" customWidth="1"/>
    <col min="10755" max="10755" width="22" style="117" customWidth="1"/>
    <col min="10756" max="11008" width="11.42578125" style="117"/>
    <col min="11009" max="11009" width="36.5703125" style="117" customWidth="1"/>
    <col min="11010" max="11010" width="35.85546875" style="117" customWidth="1"/>
    <col min="11011" max="11011" width="22" style="117" customWidth="1"/>
    <col min="11012" max="11264" width="11.42578125" style="117"/>
    <col min="11265" max="11265" width="36.5703125" style="117" customWidth="1"/>
    <col min="11266" max="11266" width="35.85546875" style="117" customWidth="1"/>
    <col min="11267" max="11267" width="22" style="117" customWidth="1"/>
    <col min="11268" max="11520" width="11.42578125" style="117"/>
    <col min="11521" max="11521" width="36.5703125" style="117" customWidth="1"/>
    <col min="11522" max="11522" width="35.85546875" style="117" customWidth="1"/>
    <col min="11523" max="11523" width="22" style="117" customWidth="1"/>
    <col min="11524" max="11776" width="11.42578125" style="117"/>
    <col min="11777" max="11777" width="36.5703125" style="117" customWidth="1"/>
    <col min="11778" max="11778" width="35.85546875" style="117" customWidth="1"/>
    <col min="11779" max="11779" width="22" style="117" customWidth="1"/>
    <col min="11780" max="12032" width="11.42578125" style="117"/>
    <col min="12033" max="12033" width="36.5703125" style="117" customWidth="1"/>
    <col min="12034" max="12034" width="35.85546875" style="117" customWidth="1"/>
    <col min="12035" max="12035" width="22" style="117" customWidth="1"/>
    <col min="12036" max="12288" width="11.42578125" style="117"/>
    <col min="12289" max="12289" width="36.5703125" style="117" customWidth="1"/>
    <col min="12290" max="12290" width="35.85546875" style="117" customWidth="1"/>
    <col min="12291" max="12291" width="22" style="117" customWidth="1"/>
    <col min="12292" max="12544" width="11.42578125" style="117"/>
    <col min="12545" max="12545" width="36.5703125" style="117" customWidth="1"/>
    <col min="12546" max="12546" width="35.85546875" style="117" customWidth="1"/>
    <col min="12547" max="12547" width="22" style="117" customWidth="1"/>
    <col min="12548" max="12800" width="11.42578125" style="117"/>
    <col min="12801" max="12801" width="36.5703125" style="117" customWidth="1"/>
    <col min="12802" max="12802" width="35.85546875" style="117" customWidth="1"/>
    <col min="12803" max="12803" width="22" style="117" customWidth="1"/>
    <col min="12804" max="13056" width="11.42578125" style="117"/>
    <col min="13057" max="13057" width="36.5703125" style="117" customWidth="1"/>
    <col min="13058" max="13058" width="35.85546875" style="117" customWidth="1"/>
    <col min="13059" max="13059" width="22" style="117" customWidth="1"/>
    <col min="13060" max="13312" width="11.42578125" style="117"/>
    <col min="13313" max="13313" width="36.5703125" style="117" customWidth="1"/>
    <col min="13314" max="13314" width="35.85546875" style="117" customWidth="1"/>
    <col min="13315" max="13315" width="22" style="117" customWidth="1"/>
    <col min="13316" max="13568" width="11.42578125" style="117"/>
    <col min="13569" max="13569" width="36.5703125" style="117" customWidth="1"/>
    <col min="13570" max="13570" width="35.85546875" style="117" customWidth="1"/>
    <col min="13571" max="13571" width="22" style="117" customWidth="1"/>
    <col min="13572" max="13824" width="11.42578125" style="117"/>
    <col min="13825" max="13825" width="36.5703125" style="117" customWidth="1"/>
    <col min="13826" max="13826" width="35.85546875" style="117" customWidth="1"/>
    <col min="13827" max="13827" width="22" style="117" customWidth="1"/>
    <col min="13828" max="14080" width="11.42578125" style="117"/>
    <col min="14081" max="14081" width="36.5703125" style="117" customWidth="1"/>
    <col min="14082" max="14082" width="35.85546875" style="117" customWidth="1"/>
    <col min="14083" max="14083" width="22" style="117" customWidth="1"/>
    <col min="14084" max="14336" width="11.42578125" style="117"/>
    <col min="14337" max="14337" width="36.5703125" style="117" customWidth="1"/>
    <col min="14338" max="14338" width="35.85546875" style="117" customWidth="1"/>
    <col min="14339" max="14339" width="22" style="117" customWidth="1"/>
    <col min="14340" max="14592" width="11.42578125" style="117"/>
    <col min="14593" max="14593" width="36.5703125" style="117" customWidth="1"/>
    <col min="14594" max="14594" width="35.85546875" style="117" customWidth="1"/>
    <col min="14595" max="14595" width="22" style="117" customWidth="1"/>
    <col min="14596" max="14848" width="11.42578125" style="117"/>
    <col min="14849" max="14849" width="36.5703125" style="117" customWidth="1"/>
    <col min="14850" max="14850" width="35.85546875" style="117" customWidth="1"/>
    <col min="14851" max="14851" width="22" style="117" customWidth="1"/>
    <col min="14852" max="15104" width="11.42578125" style="117"/>
    <col min="15105" max="15105" width="36.5703125" style="117" customWidth="1"/>
    <col min="15106" max="15106" width="35.85546875" style="117" customWidth="1"/>
    <col min="15107" max="15107" width="22" style="117" customWidth="1"/>
    <col min="15108" max="15360" width="11.42578125" style="117"/>
    <col min="15361" max="15361" width="36.5703125" style="117" customWidth="1"/>
    <col min="15362" max="15362" width="35.85546875" style="117" customWidth="1"/>
    <col min="15363" max="15363" width="22" style="117" customWidth="1"/>
    <col min="15364" max="15616" width="11.42578125" style="117"/>
    <col min="15617" max="15617" width="36.5703125" style="117" customWidth="1"/>
    <col min="15618" max="15618" width="35.85546875" style="117" customWidth="1"/>
    <col min="15619" max="15619" width="22" style="117" customWidth="1"/>
    <col min="15620" max="15872" width="11.42578125" style="117"/>
    <col min="15873" max="15873" width="36.5703125" style="117" customWidth="1"/>
    <col min="15874" max="15874" width="35.85546875" style="117" customWidth="1"/>
    <col min="15875" max="15875" width="22" style="117" customWidth="1"/>
    <col min="15876" max="16128" width="11.42578125" style="117"/>
    <col min="16129" max="16129" width="36.5703125" style="117" customWidth="1"/>
    <col min="16130" max="16130" width="35.85546875" style="117" customWidth="1"/>
    <col min="16131" max="16131" width="22" style="117" customWidth="1"/>
    <col min="16132" max="16384" width="11.42578125" style="117"/>
  </cols>
  <sheetData>
    <row r="1" spans="1:29" ht="9.75" customHeight="1" x14ac:dyDescent="0.25"/>
    <row r="2" spans="1:29" s="132" customFormat="1" ht="15.75" x14ac:dyDescent="0.25">
      <c r="A2" s="171" t="str">
        <f ca="1">Data!N1</f>
        <v xml:space="preserve">Consejo Nacional de Investigaciones Científicas y Tecnológicas (CONICIT) 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</row>
    <row r="3" spans="1:29" s="132" customFormat="1" ht="15.75" x14ac:dyDescent="0.25">
      <c r="A3" s="183" t="s">
        <v>914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</row>
    <row r="4" spans="1:29" s="132" customFormat="1" ht="15.75" x14ac:dyDescent="0.25">
      <c r="A4" s="171" t="str">
        <f ca="1">"Al " &amp; IF(Data!D2=Data!F1,Data!G1,
IF(Data!D2=Data!F2,Data!G2,
IF(Data!D2=Data!F3,Data!G3,
IF(Data!D2=Data!F4,Data!G4,
IF(Data!D2=Data!F5,Data!G5,
IF(Data!D2=Data!F6,Data!G6,
IF(Data!D2=Data!F7,Data!G7,
IF(Data!D2=Data!F8,Data!G8,
IF(Data!D2=Data!F9,Data!G9,
IF(Data!D2=Data!F10,Data!G10,
IF(Data!D2=Data!F11,Data!G11,
IF(Data!D2=Data!F12,Data!G12,
IF(Data!D2=Data!F13,Data!G13,
IF(Data!D2=Data!F14,Data!G14,
IF(Data!D2=Data!F15,Data!G15,
IF(Data!D2=Data!F16,Data!G16,0)))))))))))))))) &amp; " de " &amp; Data!C2</f>
        <v>Al 30 de Setiembre de 2022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</row>
    <row r="5" spans="1:29" s="131" customFormat="1" ht="18" customHeight="1" x14ac:dyDescent="0.25">
      <c r="A5" s="185" t="s">
        <v>1584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</row>
    <row r="6" spans="1:29" s="9" customFormat="1" ht="37.5" customHeight="1" x14ac:dyDescent="0.25">
      <c r="A6" s="114" t="s">
        <v>916</v>
      </c>
      <c r="B6" s="184" t="s">
        <v>917</v>
      </c>
      <c r="C6" s="184"/>
      <c r="D6" s="184" t="s">
        <v>918</v>
      </c>
      <c r="E6" s="184"/>
      <c r="F6" s="184" t="s">
        <v>919</v>
      </c>
      <c r="G6" s="184"/>
      <c r="H6" s="184" t="s">
        <v>920</v>
      </c>
      <c r="I6" s="184"/>
      <c r="J6" s="184" t="s">
        <v>921</v>
      </c>
      <c r="K6" s="184"/>
      <c r="L6" s="184" t="s">
        <v>922</v>
      </c>
      <c r="M6" s="184"/>
      <c r="N6" s="184" t="s">
        <v>923</v>
      </c>
      <c r="O6" s="184"/>
      <c r="P6" s="184" t="s">
        <v>924</v>
      </c>
      <c r="Q6" s="184"/>
      <c r="R6" s="184" t="s">
        <v>925</v>
      </c>
      <c r="S6" s="184"/>
      <c r="T6" s="184" t="s">
        <v>926</v>
      </c>
      <c r="U6" s="184"/>
      <c r="V6" s="184" t="s">
        <v>927</v>
      </c>
      <c r="W6" s="184"/>
      <c r="X6" s="184" t="s">
        <v>928</v>
      </c>
      <c r="Y6" s="184"/>
      <c r="Z6" s="184" t="s">
        <v>1679</v>
      </c>
      <c r="AA6" s="184"/>
      <c r="AB6" s="184" t="s">
        <v>1680</v>
      </c>
      <c r="AC6" s="186"/>
    </row>
    <row r="7" spans="1:29" s="118" customFormat="1" ht="23.25" customHeight="1" x14ac:dyDescent="0.25">
      <c r="A7" s="133" t="s">
        <v>1681</v>
      </c>
      <c r="B7" s="127" t="str">
        <f ca="1">Data!C2</f>
        <v>2022</v>
      </c>
      <c r="C7" s="128">
        <f ca="1">Data!C2-1</f>
        <v>2021</v>
      </c>
      <c r="D7" s="129" t="str">
        <f ca="1">Data!C2</f>
        <v>2022</v>
      </c>
      <c r="E7" s="128">
        <f ca="1">Data!C2-1</f>
        <v>2021</v>
      </c>
      <c r="F7" s="129" t="str">
        <f ca="1">Data!C2</f>
        <v>2022</v>
      </c>
      <c r="G7" s="128">
        <f ca="1">Data!C2-1</f>
        <v>2021</v>
      </c>
      <c r="H7" s="129" t="str">
        <f ca="1">Data!C2</f>
        <v>2022</v>
      </c>
      <c r="I7" s="128">
        <f ca="1">Data!C2-1</f>
        <v>2021</v>
      </c>
      <c r="J7" s="129" t="str">
        <f ca="1">Data!C2</f>
        <v>2022</v>
      </c>
      <c r="K7" s="128">
        <f ca="1">Data!C2-1</f>
        <v>2021</v>
      </c>
      <c r="L7" s="129" t="str">
        <f ca="1">Data!C2</f>
        <v>2022</v>
      </c>
      <c r="M7" s="128">
        <f ca="1">Data!C2-1</f>
        <v>2021</v>
      </c>
      <c r="N7" s="129" t="str">
        <f ca="1">Data!C2</f>
        <v>2022</v>
      </c>
      <c r="O7" s="128">
        <f ca="1">Data!C2-1</f>
        <v>2021</v>
      </c>
      <c r="P7" s="129" t="str">
        <f ca="1">Data!C2</f>
        <v>2022</v>
      </c>
      <c r="Q7" s="128">
        <f ca="1">Data!C2-1</f>
        <v>2021</v>
      </c>
      <c r="R7" s="129" t="str">
        <f ca="1">Data!C2</f>
        <v>2022</v>
      </c>
      <c r="S7" s="128">
        <f ca="1">Data!C2-1</f>
        <v>2021</v>
      </c>
      <c r="T7" s="129" t="str">
        <f ca="1">Data!C2</f>
        <v>2022</v>
      </c>
      <c r="U7" s="128">
        <f ca="1">Data!C2-1</f>
        <v>2021</v>
      </c>
      <c r="V7" s="129" t="str">
        <f ca="1">Data!C2</f>
        <v>2022</v>
      </c>
      <c r="W7" s="128">
        <f ca="1">Data!C2-1</f>
        <v>2021</v>
      </c>
      <c r="X7" s="129" t="str">
        <f ca="1">Data!C2</f>
        <v>2022</v>
      </c>
      <c r="Y7" s="128">
        <f ca="1">Data!C2-1</f>
        <v>2021</v>
      </c>
      <c r="Z7" s="129" t="str">
        <f ca="1">Data!C2</f>
        <v>2022</v>
      </c>
      <c r="AA7" s="128">
        <f ca="1">Data!C2-1</f>
        <v>2021</v>
      </c>
      <c r="AB7" s="129" t="str">
        <f ca="1">Data!C2</f>
        <v>2022</v>
      </c>
      <c r="AC7" s="130">
        <f ca="1">Data!C2-1</f>
        <v>2021</v>
      </c>
    </row>
    <row r="8" spans="1:29" ht="23.25" customHeight="1" x14ac:dyDescent="0.25">
      <c r="A8" s="134" t="s">
        <v>931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</row>
    <row r="9" spans="1:29" ht="33" customHeight="1" x14ac:dyDescent="0.25">
      <c r="A9" s="119" t="s">
        <v>932</v>
      </c>
      <c r="B9" s="126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1"/>
      <c r="AA9" s="121" t="s">
        <v>1585</v>
      </c>
      <c r="AB9" s="121" t="s">
        <v>1585</v>
      </c>
      <c r="AC9" s="121" t="s">
        <v>1585</v>
      </c>
    </row>
    <row r="10" spans="1:29" ht="33" customHeight="1" x14ac:dyDescent="0.25">
      <c r="A10" s="119" t="s">
        <v>933</v>
      </c>
      <c r="B10" s="126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 t="s">
        <v>1585</v>
      </c>
      <c r="AA10" s="121" t="s">
        <v>1585</v>
      </c>
      <c r="AB10" s="121" t="s">
        <v>1585</v>
      </c>
      <c r="AC10" s="121" t="s">
        <v>1585</v>
      </c>
    </row>
    <row r="11" spans="1:29" ht="33" customHeight="1" x14ac:dyDescent="0.25">
      <c r="A11" s="122" t="s">
        <v>934</v>
      </c>
      <c r="B11" s="126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 t="s">
        <v>1585</v>
      </c>
      <c r="AA11" s="121" t="s">
        <v>1585</v>
      </c>
      <c r="AB11" s="121" t="s">
        <v>1585</v>
      </c>
      <c r="AC11" s="121" t="s">
        <v>1585</v>
      </c>
    </row>
    <row r="12" spans="1:29" ht="21" customHeight="1" x14ac:dyDescent="0.25">
      <c r="A12" s="135" t="s">
        <v>1685</v>
      </c>
      <c r="B12" s="136" t="s">
        <v>1585</v>
      </c>
      <c r="C12" s="136" t="s">
        <v>1585</v>
      </c>
      <c r="D12" s="136" t="s">
        <v>1585</v>
      </c>
      <c r="E12" s="136" t="s">
        <v>1585</v>
      </c>
      <c r="F12" s="136" t="s">
        <v>1585</v>
      </c>
      <c r="G12" s="136" t="s">
        <v>1585</v>
      </c>
      <c r="H12" s="136" t="s">
        <v>1585</v>
      </c>
      <c r="I12" s="136" t="s">
        <v>1585</v>
      </c>
      <c r="J12" s="136" t="s">
        <v>1585</v>
      </c>
      <c r="K12" s="136" t="s">
        <v>1585</v>
      </c>
      <c r="L12" s="136" t="s">
        <v>1585</v>
      </c>
      <c r="M12" s="136" t="s">
        <v>1585</v>
      </c>
      <c r="N12" s="136" t="s">
        <v>1585</v>
      </c>
      <c r="O12" s="136" t="s">
        <v>1585</v>
      </c>
      <c r="P12" s="136" t="s">
        <v>1585</v>
      </c>
      <c r="Q12" s="136" t="s">
        <v>1585</v>
      </c>
      <c r="R12" s="136" t="s">
        <v>1585</v>
      </c>
      <c r="S12" s="136" t="s">
        <v>1585</v>
      </c>
      <c r="T12" s="136" t="s">
        <v>1585</v>
      </c>
      <c r="U12" s="136" t="s">
        <v>1585</v>
      </c>
      <c r="V12" s="136" t="s">
        <v>1585</v>
      </c>
      <c r="W12" s="136" t="s">
        <v>1585</v>
      </c>
      <c r="X12" s="136" t="s">
        <v>1585</v>
      </c>
      <c r="Y12" s="136" t="s">
        <v>1585</v>
      </c>
      <c r="Z12" s="136" t="s">
        <v>1585</v>
      </c>
      <c r="AA12" s="136" t="s">
        <v>1585</v>
      </c>
      <c r="AB12" s="136" t="s">
        <v>1585</v>
      </c>
      <c r="AC12" s="136" t="s">
        <v>1585</v>
      </c>
    </row>
    <row r="13" spans="1:29" ht="21" customHeight="1" x14ac:dyDescent="0.25">
      <c r="A13" s="134" t="s">
        <v>935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</row>
    <row r="14" spans="1:29" ht="33" customHeight="1" x14ac:dyDescent="0.25">
      <c r="A14" s="119" t="s">
        <v>936</v>
      </c>
      <c r="B14" s="126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1" t="s">
        <v>937</v>
      </c>
      <c r="AA14" s="121" t="s">
        <v>937</v>
      </c>
      <c r="AB14" s="121" t="s">
        <v>937</v>
      </c>
      <c r="AC14" s="121" t="s">
        <v>937</v>
      </c>
    </row>
    <row r="15" spans="1:29" ht="33" customHeight="1" x14ac:dyDescent="0.25">
      <c r="A15" s="119" t="s">
        <v>933</v>
      </c>
      <c r="B15" s="126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 t="s">
        <v>937</v>
      </c>
      <c r="AA15" s="121" t="s">
        <v>937</v>
      </c>
      <c r="AB15" s="121" t="s">
        <v>937</v>
      </c>
      <c r="AC15" s="121" t="s">
        <v>937</v>
      </c>
    </row>
    <row r="16" spans="1:29" ht="33" customHeight="1" x14ac:dyDescent="0.25">
      <c r="A16" s="122" t="s">
        <v>938</v>
      </c>
      <c r="B16" s="126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 t="s">
        <v>937</v>
      </c>
      <c r="AA16" s="121" t="s">
        <v>937</v>
      </c>
      <c r="AB16" s="121" t="s">
        <v>937</v>
      </c>
      <c r="AC16" s="121" t="s">
        <v>937</v>
      </c>
    </row>
    <row r="17" spans="1:29" ht="21" customHeight="1" x14ac:dyDescent="0.25">
      <c r="A17" s="135" t="s">
        <v>1686</v>
      </c>
      <c r="B17" s="136" t="s">
        <v>937</v>
      </c>
      <c r="C17" s="136" t="s">
        <v>937</v>
      </c>
      <c r="D17" s="136" t="s">
        <v>937</v>
      </c>
      <c r="E17" s="136" t="s">
        <v>937</v>
      </c>
      <c r="F17" s="136" t="s">
        <v>937</v>
      </c>
      <c r="G17" s="136" t="s">
        <v>937</v>
      </c>
      <c r="H17" s="136" t="s">
        <v>937</v>
      </c>
      <c r="I17" s="136" t="s">
        <v>937</v>
      </c>
      <c r="J17" s="136" t="s">
        <v>937</v>
      </c>
      <c r="K17" s="136" t="s">
        <v>937</v>
      </c>
      <c r="L17" s="136" t="s">
        <v>937</v>
      </c>
      <c r="M17" s="136" t="s">
        <v>937</v>
      </c>
      <c r="N17" s="136" t="s">
        <v>937</v>
      </c>
      <c r="O17" s="136" t="s">
        <v>937</v>
      </c>
      <c r="P17" s="136" t="s">
        <v>937</v>
      </c>
      <c r="Q17" s="136" t="s">
        <v>937</v>
      </c>
      <c r="R17" s="136" t="s">
        <v>937</v>
      </c>
      <c r="S17" s="136" t="s">
        <v>937</v>
      </c>
      <c r="T17" s="136" t="s">
        <v>937</v>
      </c>
      <c r="U17" s="136" t="s">
        <v>937</v>
      </c>
      <c r="V17" s="136" t="s">
        <v>937</v>
      </c>
      <c r="W17" s="136" t="s">
        <v>937</v>
      </c>
      <c r="X17" s="136" t="s">
        <v>937</v>
      </c>
      <c r="Y17" s="136" t="s">
        <v>937</v>
      </c>
      <c r="Z17" s="136" t="s">
        <v>937</v>
      </c>
      <c r="AA17" s="136" t="s">
        <v>937</v>
      </c>
      <c r="AB17" s="136" t="s">
        <v>937</v>
      </c>
      <c r="AC17" s="136" t="s">
        <v>937</v>
      </c>
    </row>
    <row r="18" spans="1:29" ht="33" x14ac:dyDescent="0.25">
      <c r="A18" s="137" t="s">
        <v>1682</v>
      </c>
      <c r="B18" s="138" t="s">
        <v>1585</v>
      </c>
      <c r="C18" s="138" t="s">
        <v>1585</v>
      </c>
      <c r="D18" s="138" t="s">
        <v>1585</v>
      </c>
      <c r="E18" s="138" t="s">
        <v>1585</v>
      </c>
      <c r="F18" s="138" t="s">
        <v>1585</v>
      </c>
      <c r="G18" s="138" t="s">
        <v>1585</v>
      </c>
      <c r="H18" s="138" t="s">
        <v>1585</v>
      </c>
      <c r="I18" s="138" t="s">
        <v>1585</v>
      </c>
      <c r="J18" s="138" t="s">
        <v>1585</v>
      </c>
      <c r="K18" s="138" t="s">
        <v>1585</v>
      </c>
      <c r="L18" s="138" t="s">
        <v>1585</v>
      </c>
      <c r="M18" s="138" t="s">
        <v>1585</v>
      </c>
      <c r="N18" s="138" t="s">
        <v>1585</v>
      </c>
      <c r="O18" s="138" t="s">
        <v>1585</v>
      </c>
      <c r="P18" s="138" t="s">
        <v>1585</v>
      </c>
      <c r="Q18" s="138" t="s">
        <v>1585</v>
      </c>
      <c r="R18" s="138" t="s">
        <v>1585</v>
      </c>
      <c r="S18" s="138" t="s">
        <v>1585</v>
      </c>
      <c r="T18" s="138" t="s">
        <v>1585</v>
      </c>
      <c r="U18" s="138" t="s">
        <v>1585</v>
      </c>
      <c r="V18" s="138" t="s">
        <v>1585</v>
      </c>
      <c r="W18" s="138" t="s">
        <v>1585</v>
      </c>
      <c r="X18" s="138" t="s">
        <v>1585</v>
      </c>
      <c r="Y18" s="138" t="s">
        <v>1585</v>
      </c>
      <c r="Z18" s="138" t="s">
        <v>1585</v>
      </c>
      <c r="AA18" s="138" t="s">
        <v>1585</v>
      </c>
      <c r="AB18" s="138" t="s">
        <v>1585</v>
      </c>
      <c r="AC18" s="138" t="s">
        <v>1585</v>
      </c>
    </row>
    <row r="19" spans="1:29" ht="33" customHeight="1" x14ac:dyDescent="0.25">
      <c r="A19" s="119" t="s">
        <v>939</v>
      </c>
      <c r="B19" s="126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1" t="s">
        <v>937</v>
      </c>
      <c r="AA19" s="121" t="s">
        <v>937</v>
      </c>
      <c r="AB19" s="121" t="s">
        <v>937</v>
      </c>
      <c r="AC19" s="121" t="s">
        <v>937</v>
      </c>
    </row>
    <row r="20" spans="1:29" ht="33" customHeight="1" x14ac:dyDescent="0.25">
      <c r="A20" s="119" t="s">
        <v>1678</v>
      </c>
      <c r="B20" s="126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 t="s">
        <v>1585</v>
      </c>
      <c r="AA20" s="121" t="s">
        <v>1585</v>
      </c>
      <c r="AB20" s="121" t="s">
        <v>1585</v>
      </c>
      <c r="AC20" s="121" t="s">
        <v>1585</v>
      </c>
    </row>
    <row r="21" spans="1:29" ht="33" customHeight="1" x14ac:dyDescent="0.25">
      <c r="A21" s="122" t="s">
        <v>940</v>
      </c>
      <c r="B21" s="126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 t="s">
        <v>1585</v>
      </c>
      <c r="AA21" s="121" t="s">
        <v>1585</v>
      </c>
      <c r="AB21" s="121" t="s">
        <v>1585</v>
      </c>
      <c r="AC21" s="121" t="s">
        <v>1585</v>
      </c>
    </row>
    <row r="22" spans="1:29" ht="27.75" customHeight="1" x14ac:dyDescent="0.25">
      <c r="A22" s="143" t="s">
        <v>1684</v>
      </c>
      <c r="B22" s="139" t="s">
        <v>1585</v>
      </c>
      <c r="C22" s="139" t="s">
        <v>1585</v>
      </c>
      <c r="D22" s="139" t="s">
        <v>1585</v>
      </c>
      <c r="E22" s="139" t="s">
        <v>1585</v>
      </c>
      <c r="F22" s="139" t="s">
        <v>1585</v>
      </c>
      <c r="G22" s="139" t="s">
        <v>1585</v>
      </c>
      <c r="H22" s="139" t="s">
        <v>1585</v>
      </c>
      <c r="I22" s="139" t="s">
        <v>1585</v>
      </c>
      <c r="J22" s="139" t="s">
        <v>1585</v>
      </c>
      <c r="K22" s="139" t="s">
        <v>1585</v>
      </c>
      <c r="L22" s="139" t="s">
        <v>1585</v>
      </c>
      <c r="M22" s="139" t="s">
        <v>1585</v>
      </c>
      <c r="N22" s="139" t="s">
        <v>1585</v>
      </c>
      <c r="O22" s="139" t="s">
        <v>1585</v>
      </c>
      <c r="P22" s="139" t="s">
        <v>1585</v>
      </c>
      <c r="Q22" s="139" t="s">
        <v>1585</v>
      </c>
      <c r="R22" s="139" t="s">
        <v>1585</v>
      </c>
      <c r="S22" s="139" t="s">
        <v>1585</v>
      </c>
      <c r="T22" s="139" t="s">
        <v>1585</v>
      </c>
      <c r="U22" s="139" t="s">
        <v>1585</v>
      </c>
      <c r="V22" s="139" t="s">
        <v>1585</v>
      </c>
      <c r="W22" s="139" t="s">
        <v>1585</v>
      </c>
      <c r="X22" s="139" t="s">
        <v>1585</v>
      </c>
      <c r="Y22" s="139" t="s">
        <v>1585</v>
      </c>
      <c r="Z22" s="139" t="s">
        <v>1585</v>
      </c>
      <c r="AA22" s="139" t="s">
        <v>1585</v>
      </c>
      <c r="AB22" s="139" t="s">
        <v>1585</v>
      </c>
      <c r="AC22" s="139" t="s">
        <v>1585</v>
      </c>
    </row>
    <row r="23" spans="1:29" ht="16.5" customHeight="1" x14ac:dyDescent="0.25">
      <c r="A23" s="189" t="s">
        <v>941</v>
      </c>
      <c r="B23" s="189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</row>
    <row r="24" spans="1:29" x14ac:dyDescent="0.25">
      <c r="A24" s="190"/>
      <c r="B24" s="190"/>
      <c r="C24" s="190"/>
      <c r="D24" s="190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</row>
    <row r="25" spans="1:29" x14ac:dyDescent="0.25">
      <c r="A25" s="187"/>
      <c r="B25" s="187"/>
      <c r="C25" s="187"/>
      <c r="D25" s="187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</row>
    <row r="26" spans="1:29" s="20" customFormat="1" ht="16.5" customHeight="1" x14ac:dyDescent="0.25">
      <c r="B26" s="191"/>
      <c r="C26" s="191"/>
      <c r="D26" s="191"/>
      <c r="F26" s="115"/>
      <c r="G26" s="115"/>
      <c r="H26" s="115"/>
      <c r="J26" s="115"/>
      <c r="K26" s="115"/>
      <c r="L26" s="115"/>
    </row>
    <row r="27" spans="1:29" s="20" customFormat="1" ht="16.5" customHeight="1" x14ac:dyDescent="0.25">
      <c r="B27" s="191"/>
      <c r="C27" s="191"/>
      <c r="D27" s="191"/>
      <c r="F27" s="115"/>
      <c r="G27" s="115"/>
      <c r="H27" s="115"/>
      <c r="J27" s="115"/>
      <c r="K27" s="115"/>
      <c r="L27" s="115"/>
    </row>
    <row r="28" spans="1:29" s="20" customFormat="1" ht="16.5" customHeight="1" x14ac:dyDescent="0.25">
      <c r="B28" s="191"/>
      <c r="C28" s="191"/>
      <c r="D28" s="191"/>
      <c r="F28" s="115"/>
      <c r="G28" s="115"/>
      <c r="H28" s="115"/>
      <c r="J28" s="115"/>
      <c r="K28" s="115"/>
      <c r="L28" s="115"/>
    </row>
    <row r="29" spans="1:29" s="20" customFormat="1" ht="16.5" customHeight="1" x14ac:dyDescent="0.25">
      <c r="B29" s="167" t="s">
        <v>1676</v>
      </c>
      <c r="C29" s="167"/>
      <c r="D29" s="167"/>
      <c r="F29" s="167" t="s">
        <v>1683</v>
      </c>
      <c r="G29" s="167"/>
      <c r="H29" s="167"/>
      <c r="J29" s="167" t="s">
        <v>1582</v>
      </c>
      <c r="K29" s="167"/>
      <c r="L29" s="167"/>
    </row>
    <row r="30" spans="1:29" x14ac:dyDescent="0.25">
      <c r="A30" s="124"/>
    </row>
    <row r="31" spans="1:29" x14ac:dyDescent="0.25">
      <c r="A31" s="124"/>
    </row>
    <row r="32" spans="1:29" x14ac:dyDescent="0.25">
      <c r="A32" s="124"/>
    </row>
    <row r="33" spans="1:29" x14ac:dyDescent="0.25">
      <c r="A33" s="124"/>
    </row>
    <row r="34" spans="1:29" s="132" customFormat="1" ht="15.75" x14ac:dyDescent="0.25">
      <c r="A34" s="188" t="str">
        <f ca="1">Data!N1</f>
        <v xml:space="preserve">Consejo Nacional de Investigaciones Científicas y Tecnológicas (CONICIT) </v>
      </c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</row>
    <row r="35" spans="1:29" s="132" customFormat="1" ht="15.75" x14ac:dyDescent="0.25">
      <c r="A35" s="142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</row>
    <row r="36" spans="1:29" s="132" customFormat="1" ht="15.75" x14ac:dyDescent="0.25">
      <c r="A36" s="188" t="s">
        <v>914</v>
      </c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</row>
    <row r="37" spans="1:29" s="132" customFormat="1" ht="15.75" x14ac:dyDescent="0.25">
      <c r="A37" s="195" t="s">
        <v>942</v>
      </c>
      <c r="B37" s="195"/>
      <c r="C37" s="195"/>
      <c r="D37" s="195"/>
      <c r="E37" s="195"/>
      <c r="F37" s="195"/>
      <c r="G37" s="195"/>
      <c r="H37" s="195"/>
      <c r="I37" s="195"/>
      <c r="J37" s="195"/>
      <c r="K37" s="195"/>
      <c r="L37" s="195"/>
      <c r="M37" s="195"/>
      <c r="N37" s="195"/>
      <c r="O37" s="195"/>
      <c r="P37" s="195"/>
      <c r="Q37" s="195"/>
      <c r="R37" s="195"/>
      <c r="S37" s="195"/>
      <c r="T37" s="195"/>
      <c r="U37" s="195"/>
      <c r="V37" s="195"/>
      <c r="W37" s="195"/>
      <c r="X37" s="195"/>
      <c r="Y37" s="195"/>
      <c r="Z37" s="195"/>
      <c r="AA37" s="195"/>
      <c r="AB37" s="195"/>
      <c r="AC37" s="195"/>
    </row>
    <row r="38" spans="1:29" s="132" customFormat="1" ht="15.75" x14ac:dyDescent="0.25">
      <c r="A38" s="171" t="s">
        <v>915</v>
      </c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71"/>
      <c r="AB38" s="171"/>
      <c r="AC38" s="171"/>
    </row>
    <row r="39" spans="1:29" x14ac:dyDescent="0.25">
      <c r="A39" s="194" t="s">
        <v>1584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  <c r="AA39" s="194"/>
      <c r="AB39" s="194"/>
      <c r="AC39" s="194"/>
    </row>
    <row r="40" spans="1:29" s="9" customFormat="1" ht="37.5" customHeight="1" x14ac:dyDescent="0.25">
      <c r="A40" s="141" t="s">
        <v>916</v>
      </c>
      <c r="B40" s="192" t="s">
        <v>917</v>
      </c>
      <c r="C40" s="192"/>
      <c r="D40" s="192" t="s">
        <v>918</v>
      </c>
      <c r="E40" s="192"/>
      <c r="F40" s="192" t="s">
        <v>919</v>
      </c>
      <c r="G40" s="192"/>
      <c r="H40" s="192" t="s">
        <v>920</v>
      </c>
      <c r="I40" s="192"/>
      <c r="J40" s="192" t="s">
        <v>921</v>
      </c>
      <c r="K40" s="192"/>
      <c r="L40" s="192" t="s">
        <v>922</v>
      </c>
      <c r="M40" s="192"/>
      <c r="N40" s="192" t="s">
        <v>923</v>
      </c>
      <c r="O40" s="192"/>
      <c r="P40" s="192" t="s">
        <v>924</v>
      </c>
      <c r="Q40" s="192"/>
      <c r="R40" s="192" t="s">
        <v>925</v>
      </c>
      <c r="S40" s="192"/>
      <c r="T40" s="192" t="s">
        <v>926</v>
      </c>
      <c r="U40" s="192"/>
      <c r="V40" s="192" t="s">
        <v>927</v>
      </c>
      <c r="W40" s="192"/>
      <c r="X40" s="192" t="s">
        <v>928</v>
      </c>
      <c r="Y40" s="192"/>
      <c r="Z40" s="192" t="s">
        <v>929</v>
      </c>
      <c r="AA40" s="192"/>
      <c r="AB40" s="192" t="s">
        <v>930</v>
      </c>
      <c r="AC40" s="192"/>
    </row>
    <row r="41" spans="1:29" s="118" customFormat="1" ht="23.25" customHeight="1" x14ac:dyDescent="0.25">
      <c r="A41" s="133" t="s">
        <v>1681</v>
      </c>
      <c r="B41" s="127" t="str">
        <f ca="1">Data!C2</f>
        <v>2022</v>
      </c>
      <c r="C41" s="128">
        <f ca="1">Data!C2-1</f>
        <v>2021</v>
      </c>
      <c r="D41" s="129" t="str">
        <f ca="1">Data!C2</f>
        <v>2022</v>
      </c>
      <c r="E41" s="128">
        <f ca="1">Data!C2-1</f>
        <v>2021</v>
      </c>
      <c r="F41" s="129" t="str">
        <f ca="1">Data!C2</f>
        <v>2022</v>
      </c>
      <c r="G41" s="128">
        <f ca="1">Data!C2-1</f>
        <v>2021</v>
      </c>
      <c r="H41" s="129" t="str">
        <f ca="1">Data!C2</f>
        <v>2022</v>
      </c>
      <c r="I41" s="128">
        <f ca="1">Data!C2-1</f>
        <v>2021</v>
      </c>
      <c r="J41" s="129" t="str">
        <f ca="1">Data!C2</f>
        <v>2022</v>
      </c>
      <c r="K41" s="128">
        <f ca="1">Data!C2-1</f>
        <v>2021</v>
      </c>
      <c r="L41" s="129" t="str">
        <f ca="1">Data!C2</f>
        <v>2022</v>
      </c>
      <c r="M41" s="128">
        <f ca="1">Data!C2-1</f>
        <v>2021</v>
      </c>
      <c r="N41" s="129" t="str">
        <f ca="1">Data!C2</f>
        <v>2022</v>
      </c>
      <c r="O41" s="128">
        <f ca="1">Data!C2-1</f>
        <v>2021</v>
      </c>
      <c r="P41" s="129" t="str">
        <f ca="1">Data!C2</f>
        <v>2022</v>
      </c>
      <c r="Q41" s="128">
        <f ca="1">Data!C2-1</f>
        <v>2021</v>
      </c>
      <c r="R41" s="129" t="str">
        <f ca="1">Data!C2</f>
        <v>2022</v>
      </c>
      <c r="S41" s="128">
        <f ca="1">Data!C2-1</f>
        <v>2021</v>
      </c>
      <c r="T41" s="129" t="str">
        <f ca="1">Data!C2</f>
        <v>2022</v>
      </c>
      <c r="U41" s="128">
        <f ca="1">Data!C2-1</f>
        <v>2021</v>
      </c>
      <c r="V41" s="129" t="str">
        <f ca="1">Data!C2</f>
        <v>2022</v>
      </c>
      <c r="W41" s="128">
        <f ca="1">Data!C2-1</f>
        <v>2021</v>
      </c>
      <c r="X41" s="129" t="str">
        <f ca="1">Data!C2</f>
        <v>2022</v>
      </c>
      <c r="Y41" s="128">
        <f ca="1">Data!C2-1</f>
        <v>2021</v>
      </c>
      <c r="Z41" s="129" t="str">
        <f ca="1">Data!C2</f>
        <v>2022</v>
      </c>
      <c r="AA41" s="128">
        <f ca="1">Data!C2-1</f>
        <v>2021</v>
      </c>
      <c r="AB41" s="129" t="str">
        <f ca="1">Data!C2</f>
        <v>2022</v>
      </c>
      <c r="AC41" s="130">
        <f ca="1">Data!C2-1</f>
        <v>2021</v>
      </c>
    </row>
    <row r="42" spans="1:29" ht="33" customHeight="1" x14ac:dyDescent="0.25">
      <c r="A42" s="119" t="s">
        <v>943</v>
      </c>
      <c r="B42" s="126"/>
      <c r="C42" s="120"/>
      <c r="D42" s="120" t="s">
        <v>1585</v>
      </c>
      <c r="E42" s="120" t="s">
        <v>1585</v>
      </c>
      <c r="F42" s="120" t="s">
        <v>1585</v>
      </c>
      <c r="G42" s="120" t="s">
        <v>1585</v>
      </c>
      <c r="H42" s="120" t="s">
        <v>1585</v>
      </c>
      <c r="I42" s="120" t="s">
        <v>1585</v>
      </c>
      <c r="J42" s="120" t="s">
        <v>1585</v>
      </c>
      <c r="K42" s="120" t="s">
        <v>1585</v>
      </c>
      <c r="L42" s="120" t="s">
        <v>1585</v>
      </c>
      <c r="M42" s="120" t="s">
        <v>1585</v>
      </c>
      <c r="N42" s="120" t="s">
        <v>1585</v>
      </c>
      <c r="O42" s="120" t="s">
        <v>1585</v>
      </c>
      <c r="P42" s="120" t="s">
        <v>1585</v>
      </c>
      <c r="Q42" s="120" t="s">
        <v>1585</v>
      </c>
      <c r="R42" s="120" t="s">
        <v>1585</v>
      </c>
      <c r="S42" s="120" t="s">
        <v>1585</v>
      </c>
      <c r="T42" s="120" t="s">
        <v>1585</v>
      </c>
      <c r="U42" s="120" t="s">
        <v>1585</v>
      </c>
      <c r="V42" s="120" t="s">
        <v>1585</v>
      </c>
      <c r="W42" s="120" t="s">
        <v>1585</v>
      </c>
      <c r="X42" s="120" t="s">
        <v>1585</v>
      </c>
      <c r="Y42" s="120" t="s">
        <v>1585</v>
      </c>
      <c r="Z42" s="121" t="s">
        <v>1585</v>
      </c>
      <c r="AA42" s="121" t="s">
        <v>1585</v>
      </c>
      <c r="AB42" s="121" t="s">
        <v>1585</v>
      </c>
      <c r="AC42" s="121" t="s">
        <v>1585</v>
      </c>
    </row>
    <row r="43" spans="1:29" ht="33" customHeight="1" x14ac:dyDescent="0.25">
      <c r="A43" s="119" t="s">
        <v>944</v>
      </c>
      <c r="B43" s="126"/>
      <c r="C43" s="121" t="s">
        <v>1585</v>
      </c>
      <c r="D43" s="121" t="s">
        <v>1585</v>
      </c>
      <c r="E43" s="121" t="s">
        <v>1585</v>
      </c>
      <c r="F43" s="121" t="s">
        <v>1585</v>
      </c>
      <c r="G43" s="121" t="s">
        <v>1585</v>
      </c>
      <c r="H43" s="121" t="s">
        <v>1585</v>
      </c>
      <c r="I43" s="121" t="s">
        <v>1585</v>
      </c>
      <c r="J43" s="121" t="s">
        <v>1585</v>
      </c>
      <c r="K43" s="121" t="s">
        <v>1585</v>
      </c>
      <c r="L43" s="121" t="s">
        <v>1585</v>
      </c>
      <c r="M43" s="121" t="s">
        <v>1585</v>
      </c>
      <c r="N43" s="121" t="s">
        <v>1585</v>
      </c>
      <c r="O43" s="121" t="s">
        <v>1585</v>
      </c>
      <c r="P43" s="121" t="s">
        <v>1585</v>
      </c>
      <c r="Q43" s="121" t="s">
        <v>1585</v>
      </c>
      <c r="R43" s="121" t="s">
        <v>1585</v>
      </c>
      <c r="S43" s="121" t="s">
        <v>1585</v>
      </c>
      <c r="T43" s="121" t="s">
        <v>1585</v>
      </c>
      <c r="U43" s="121" t="s">
        <v>1585</v>
      </c>
      <c r="V43" s="121" t="s">
        <v>1585</v>
      </c>
      <c r="W43" s="121" t="s">
        <v>1585</v>
      </c>
      <c r="X43" s="121" t="s">
        <v>1585</v>
      </c>
      <c r="Y43" s="121" t="s">
        <v>1585</v>
      </c>
      <c r="Z43" s="121" t="s">
        <v>1585</v>
      </c>
      <c r="AA43" s="121" t="s">
        <v>1585</v>
      </c>
      <c r="AB43" s="121" t="s">
        <v>1585</v>
      </c>
      <c r="AC43" s="121" t="s">
        <v>1585</v>
      </c>
    </row>
    <row r="44" spans="1:29" ht="33" customHeight="1" x14ac:dyDescent="0.25">
      <c r="A44" s="122" t="s">
        <v>945</v>
      </c>
      <c r="B44" s="126" t="s">
        <v>1585</v>
      </c>
      <c r="C44" s="121" t="s">
        <v>1585</v>
      </c>
      <c r="D44" s="121" t="s">
        <v>1585</v>
      </c>
      <c r="E44" s="121" t="s">
        <v>1585</v>
      </c>
      <c r="F44" s="121" t="s">
        <v>1585</v>
      </c>
      <c r="G44" s="121" t="s">
        <v>1585</v>
      </c>
      <c r="H44" s="121" t="s">
        <v>1585</v>
      </c>
      <c r="I44" s="121" t="s">
        <v>1585</v>
      </c>
      <c r="J44" s="121" t="s">
        <v>1585</v>
      </c>
      <c r="K44" s="121" t="s">
        <v>1585</v>
      </c>
      <c r="L44" s="121" t="s">
        <v>1585</v>
      </c>
      <c r="M44" s="121" t="s">
        <v>1585</v>
      </c>
      <c r="N44" s="121" t="s">
        <v>1585</v>
      </c>
      <c r="O44" s="121" t="s">
        <v>1585</v>
      </c>
      <c r="P44" s="121" t="s">
        <v>1585</v>
      </c>
      <c r="Q44" s="121" t="s">
        <v>1585</v>
      </c>
      <c r="R44" s="121" t="s">
        <v>1585</v>
      </c>
      <c r="S44" s="121" t="s">
        <v>1585</v>
      </c>
      <c r="T44" s="121" t="s">
        <v>1585</v>
      </c>
      <c r="U44" s="121" t="s">
        <v>1585</v>
      </c>
      <c r="V44" s="121" t="s">
        <v>1585</v>
      </c>
      <c r="W44" s="121" t="s">
        <v>1585</v>
      </c>
      <c r="X44" s="121" t="s">
        <v>1585</v>
      </c>
      <c r="Y44" s="121" t="s">
        <v>1585</v>
      </c>
      <c r="Z44" s="121" t="s">
        <v>1585</v>
      </c>
      <c r="AA44" s="121" t="s">
        <v>1585</v>
      </c>
      <c r="AB44" s="121" t="s">
        <v>1585</v>
      </c>
      <c r="AC44" s="121" t="s">
        <v>1585</v>
      </c>
    </row>
    <row r="45" spans="1:29" ht="21" customHeight="1" x14ac:dyDescent="0.25">
      <c r="A45" s="135" t="s">
        <v>946</v>
      </c>
      <c r="B45" s="136" t="s">
        <v>1585</v>
      </c>
      <c r="C45" s="136" t="s">
        <v>1585</v>
      </c>
      <c r="D45" s="136" t="s">
        <v>1585</v>
      </c>
      <c r="E45" s="136" t="s">
        <v>1585</v>
      </c>
      <c r="F45" s="136" t="s">
        <v>1585</v>
      </c>
      <c r="G45" s="136" t="s">
        <v>1585</v>
      </c>
      <c r="H45" s="136" t="s">
        <v>1585</v>
      </c>
      <c r="I45" s="136" t="s">
        <v>1585</v>
      </c>
      <c r="J45" s="136" t="s">
        <v>1585</v>
      </c>
      <c r="K45" s="136" t="s">
        <v>1585</v>
      </c>
      <c r="L45" s="136" t="s">
        <v>1585</v>
      </c>
      <c r="M45" s="136" t="s">
        <v>1585</v>
      </c>
      <c r="N45" s="136" t="s">
        <v>1585</v>
      </c>
      <c r="O45" s="136" t="s">
        <v>1585</v>
      </c>
      <c r="P45" s="136" t="s">
        <v>1585</v>
      </c>
      <c r="Q45" s="136" t="s">
        <v>1585</v>
      </c>
      <c r="R45" s="136" t="s">
        <v>1585</v>
      </c>
      <c r="S45" s="136" t="s">
        <v>1585</v>
      </c>
      <c r="T45" s="136" t="s">
        <v>1585</v>
      </c>
      <c r="U45" s="136" t="s">
        <v>1585</v>
      </c>
      <c r="V45" s="136" t="s">
        <v>1585</v>
      </c>
      <c r="W45" s="136" t="s">
        <v>1585</v>
      </c>
      <c r="X45" s="136" t="s">
        <v>1585</v>
      </c>
      <c r="Y45" s="136" t="s">
        <v>1585</v>
      </c>
      <c r="Z45" s="136" t="s">
        <v>1585</v>
      </c>
      <c r="AA45" s="136" t="s">
        <v>1585</v>
      </c>
      <c r="AB45" s="136" t="s">
        <v>1585</v>
      </c>
      <c r="AC45" s="136" t="s">
        <v>1585</v>
      </c>
    </row>
    <row r="46" spans="1:29" ht="33" customHeight="1" x14ac:dyDescent="0.25">
      <c r="A46" s="122" t="s">
        <v>947</v>
      </c>
      <c r="B46" s="126"/>
      <c r="C46" s="121" t="s">
        <v>1585</v>
      </c>
      <c r="D46" s="121" t="s">
        <v>1585</v>
      </c>
      <c r="E46" s="121" t="s">
        <v>1585</v>
      </c>
      <c r="F46" s="121" t="s">
        <v>1585</v>
      </c>
      <c r="G46" s="121" t="s">
        <v>1585</v>
      </c>
      <c r="H46" s="121" t="s">
        <v>1585</v>
      </c>
      <c r="I46" s="121" t="s">
        <v>1585</v>
      </c>
      <c r="J46" s="121" t="s">
        <v>1585</v>
      </c>
      <c r="K46" s="121" t="s">
        <v>1585</v>
      </c>
      <c r="L46" s="121" t="s">
        <v>1585</v>
      </c>
      <c r="M46" s="121" t="s">
        <v>1585</v>
      </c>
      <c r="N46" s="121" t="s">
        <v>1585</v>
      </c>
      <c r="O46" s="121" t="s">
        <v>1585</v>
      </c>
      <c r="P46" s="121" t="s">
        <v>1585</v>
      </c>
      <c r="Q46" s="121" t="s">
        <v>1585</v>
      </c>
      <c r="R46" s="121" t="s">
        <v>1585</v>
      </c>
      <c r="S46" s="121" t="s">
        <v>1585</v>
      </c>
      <c r="T46" s="121" t="s">
        <v>1585</v>
      </c>
      <c r="U46" s="121" t="s">
        <v>1585</v>
      </c>
      <c r="V46" s="121" t="s">
        <v>1585</v>
      </c>
      <c r="W46" s="121" t="s">
        <v>1585</v>
      </c>
      <c r="X46" s="121" t="s">
        <v>1585</v>
      </c>
      <c r="Y46" s="121" t="s">
        <v>1585</v>
      </c>
      <c r="Z46" s="121" t="s">
        <v>1585</v>
      </c>
      <c r="AA46" s="121" t="s">
        <v>1585</v>
      </c>
      <c r="AB46" s="121" t="s">
        <v>1585</v>
      </c>
      <c r="AC46" s="121" t="s">
        <v>1585</v>
      </c>
    </row>
    <row r="47" spans="1:29" ht="33" customHeight="1" x14ac:dyDescent="0.25">
      <c r="A47" s="122" t="s">
        <v>948</v>
      </c>
      <c r="B47" s="126" t="s">
        <v>1585</v>
      </c>
      <c r="C47" s="121" t="s">
        <v>1585</v>
      </c>
      <c r="D47" s="121" t="s">
        <v>1585</v>
      </c>
      <c r="E47" s="121" t="s">
        <v>1585</v>
      </c>
      <c r="F47" s="121" t="s">
        <v>1585</v>
      </c>
      <c r="G47" s="121" t="s">
        <v>1585</v>
      </c>
      <c r="H47" s="121" t="s">
        <v>1585</v>
      </c>
      <c r="I47" s="121" t="s">
        <v>1585</v>
      </c>
      <c r="J47" s="121" t="s">
        <v>1585</v>
      </c>
      <c r="K47" s="121" t="s">
        <v>1585</v>
      </c>
      <c r="L47" s="121" t="s">
        <v>1585</v>
      </c>
      <c r="M47" s="121" t="s">
        <v>1585</v>
      </c>
      <c r="N47" s="121" t="s">
        <v>1585</v>
      </c>
      <c r="O47" s="121" t="s">
        <v>1585</v>
      </c>
      <c r="P47" s="121" t="s">
        <v>1585</v>
      </c>
      <c r="Q47" s="121" t="s">
        <v>1585</v>
      </c>
      <c r="R47" s="121" t="s">
        <v>1585</v>
      </c>
      <c r="S47" s="121" t="s">
        <v>1585</v>
      </c>
      <c r="T47" s="121" t="s">
        <v>1585</v>
      </c>
      <c r="U47" s="121" t="s">
        <v>1585</v>
      </c>
      <c r="V47" s="121" t="s">
        <v>1585</v>
      </c>
      <c r="W47" s="121" t="s">
        <v>1585</v>
      </c>
      <c r="X47" s="121" t="s">
        <v>1585</v>
      </c>
      <c r="Y47" s="121" t="s">
        <v>1585</v>
      </c>
      <c r="Z47" s="121" t="s">
        <v>1585</v>
      </c>
      <c r="AA47" s="121" t="s">
        <v>1585</v>
      </c>
      <c r="AB47" s="121" t="s">
        <v>1585</v>
      </c>
      <c r="AC47" s="121" t="s">
        <v>1585</v>
      </c>
    </row>
    <row r="48" spans="1:29" ht="21" customHeight="1" x14ac:dyDescent="0.25">
      <c r="A48" s="135" t="s">
        <v>949</v>
      </c>
      <c r="B48" s="136" t="s">
        <v>1585</v>
      </c>
      <c r="C48" s="136" t="s">
        <v>1585</v>
      </c>
      <c r="D48" s="136" t="s">
        <v>1585</v>
      </c>
      <c r="E48" s="136" t="s">
        <v>1585</v>
      </c>
      <c r="F48" s="136" t="s">
        <v>1585</v>
      </c>
      <c r="G48" s="136" t="s">
        <v>1585</v>
      </c>
      <c r="H48" s="136" t="s">
        <v>1585</v>
      </c>
      <c r="I48" s="136" t="s">
        <v>1585</v>
      </c>
      <c r="J48" s="136" t="s">
        <v>1585</v>
      </c>
      <c r="K48" s="136" t="s">
        <v>1585</v>
      </c>
      <c r="L48" s="136" t="s">
        <v>1585</v>
      </c>
      <c r="M48" s="136" t="s">
        <v>1585</v>
      </c>
      <c r="N48" s="136" t="s">
        <v>1585</v>
      </c>
      <c r="O48" s="136" t="s">
        <v>1585</v>
      </c>
      <c r="P48" s="136" t="s">
        <v>1585</v>
      </c>
      <c r="Q48" s="136" t="s">
        <v>1585</v>
      </c>
      <c r="R48" s="136" t="s">
        <v>1585</v>
      </c>
      <c r="S48" s="136" t="s">
        <v>1585</v>
      </c>
      <c r="T48" s="136" t="s">
        <v>1585</v>
      </c>
      <c r="U48" s="136" t="s">
        <v>1585</v>
      </c>
      <c r="V48" s="136" t="s">
        <v>1585</v>
      </c>
      <c r="W48" s="136" t="s">
        <v>1585</v>
      </c>
      <c r="X48" s="136" t="s">
        <v>1585</v>
      </c>
      <c r="Y48" s="136" t="s">
        <v>1585</v>
      </c>
      <c r="Z48" s="136" t="s">
        <v>1585</v>
      </c>
      <c r="AA48" s="136" t="s">
        <v>1585</v>
      </c>
      <c r="AB48" s="136" t="s">
        <v>1585</v>
      </c>
      <c r="AC48" s="136" t="s">
        <v>1585</v>
      </c>
    </row>
    <row r="49" spans="1:29" ht="16.5" customHeight="1" x14ac:dyDescent="0.25">
      <c r="A49" s="193" t="s">
        <v>941</v>
      </c>
      <c r="B49" s="193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</row>
    <row r="50" spans="1:29" ht="16.5" customHeight="1" x14ac:dyDescent="0.25"/>
    <row r="52" spans="1:29" x14ac:dyDescent="0.25">
      <c r="A52" s="125"/>
    </row>
    <row r="53" spans="1:29" s="20" customFormat="1" ht="16.5" customHeight="1" x14ac:dyDescent="0.25">
      <c r="B53" s="191"/>
      <c r="C53" s="191"/>
      <c r="D53" s="191"/>
      <c r="F53" s="115"/>
      <c r="G53" s="115"/>
      <c r="H53" s="115"/>
      <c r="J53" s="115"/>
      <c r="K53" s="115"/>
      <c r="L53" s="115"/>
    </row>
    <row r="54" spans="1:29" s="20" customFormat="1" ht="16.5" customHeight="1" x14ac:dyDescent="0.25">
      <c r="B54" s="191"/>
      <c r="C54" s="191"/>
      <c r="D54" s="191"/>
      <c r="F54" s="115"/>
      <c r="G54" s="115"/>
      <c r="H54" s="115"/>
      <c r="J54" s="115"/>
      <c r="K54" s="115"/>
      <c r="L54" s="115"/>
    </row>
    <row r="55" spans="1:29" s="20" customFormat="1" ht="16.5" customHeight="1" x14ac:dyDescent="0.25">
      <c r="B55" s="191"/>
      <c r="C55" s="191"/>
      <c r="D55" s="191"/>
      <c r="F55" s="115"/>
      <c r="G55" s="115"/>
      <c r="H55" s="115"/>
      <c r="J55" s="115"/>
      <c r="K55" s="115"/>
      <c r="L55" s="115"/>
    </row>
    <row r="56" spans="1:29" s="20" customFormat="1" ht="16.5" customHeight="1" x14ac:dyDescent="0.25">
      <c r="B56" s="167" t="s">
        <v>1676</v>
      </c>
      <c r="C56" s="167"/>
      <c r="D56" s="167"/>
      <c r="F56" s="167" t="s">
        <v>1683</v>
      </c>
      <c r="G56" s="167"/>
      <c r="H56" s="167"/>
      <c r="J56" s="167" t="s">
        <v>1582</v>
      </c>
      <c r="K56" s="167"/>
      <c r="L56" s="167"/>
    </row>
    <row r="59" spans="1:29" x14ac:dyDescent="0.25">
      <c r="G59" s="20"/>
    </row>
    <row r="60" spans="1:29" x14ac:dyDescent="0.25">
      <c r="G60" s="20"/>
    </row>
    <row r="61" spans="1:29" x14ac:dyDescent="0.25">
      <c r="G61" s="20"/>
    </row>
    <row r="62" spans="1:29" x14ac:dyDescent="0.25">
      <c r="G62" s="20"/>
    </row>
  </sheetData>
  <sheetProtection password="AE9E" sheet="1" objects="1" scenarios="1"/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9"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  <mergeCell ref="A39:AC39"/>
    <mergeCell ref="J40:K40"/>
    <mergeCell ref="L40:M40"/>
    <mergeCell ref="A38:AC38"/>
    <mergeCell ref="A37:AC37"/>
    <mergeCell ref="B56:D56"/>
    <mergeCell ref="B40:C40"/>
    <mergeCell ref="D40:E40"/>
    <mergeCell ref="F40:G40"/>
    <mergeCell ref="H40:I40"/>
    <mergeCell ref="F56:H56"/>
    <mergeCell ref="A49:B49"/>
    <mergeCell ref="B53:D55"/>
    <mergeCell ref="A25:D2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A2:AC2"/>
    <mergeCell ref="A3:AC3"/>
    <mergeCell ref="A4:AC4"/>
    <mergeCell ref="B6:C6"/>
    <mergeCell ref="D6:E6"/>
    <mergeCell ref="F6:G6"/>
    <mergeCell ref="H6:I6"/>
    <mergeCell ref="J6:K6"/>
    <mergeCell ref="L6:M6"/>
    <mergeCell ref="N6:O6"/>
    <mergeCell ref="A5:AC5"/>
    <mergeCell ref="Z6:AA6"/>
    <mergeCell ref="AB6:AC6"/>
  </mergeCells>
  <pageMargins left="0.51181102362204722" right="0.31496062992125984" top="1.1417322834645669" bottom="0.74803149606299213" header="0.31496062992125984" footer="0.31496062992125984"/>
  <pageSetup paperSize="5" scale="37" orientation="landscape" r:id="rId1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tabColor rgb="FFFF0000"/>
  </sheetPr>
  <dimension ref="A1:U353"/>
  <sheetViews>
    <sheetView topLeftCell="H90" workbookViewId="0">
      <selection activeCell="L103" sqref="L103"/>
    </sheetView>
  </sheetViews>
  <sheetFormatPr baseColWidth="10" defaultColWidth="11.42578125" defaultRowHeight="15" x14ac:dyDescent="0.25"/>
  <cols>
    <col min="2" max="2" width="16.42578125" customWidth="1"/>
    <col min="3" max="3" width="14.28515625" customWidth="1"/>
    <col min="4" max="4" width="32.42578125" customWidth="1"/>
    <col min="7" max="7" width="19.7109375" customWidth="1"/>
    <col min="8" max="8" width="48.140625" bestFit="1" customWidth="1"/>
    <col min="12" max="12" width="98" customWidth="1"/>
    <col min="14" max="14" width="64" customWidth="1"/>
    <col min="15" max="15" width="36.28515625" customWidth="1"/>
    <col min="16" max="16" width="37" customWidth="1"/>
    <col min="17" max="17" width="41.7109375" customWidth="1"/>
    <col min="18" max="18" width="37.42578125" customWidth="1"/>
    <col min="19" max="19" width="40.85546875" customWidth="1"/>
    <col min="20" max="20" width="45" customWidth="1"/>
    <col min="21" max="21" width="50.85546875" customWidth="1"/>
  </cols>
  <sheetData>
    <row r="1" spans="1:21" ht="18" x14ac:dyDescent="0.25">
      <c r="B1" s="1" t="s">
        <v>356</v>
      </c>
      <c r="C1" s="1" t="s">
        <v>357</v>
      </c>
      <c r="D1" s="1" t="s">
        <v>358</v>
      </c>
      <c r="E1" s="1"/>
      <c r="F1" s="2" t="s">
        <v>359</v>
      </c>
      <c r="G1" s="2" t="s">
        <v>906</v>
      </c>
      <c r="H1" s="2" t="str">
        <f ca="1">"01 de Enero de "&amp;C2&amp;" al 28 de Febrero de "&amp;C2</f>
        <v>01 de Enero de 2022 al 28 de Febrero de 2022</v>
      </c>
      <c r="I1" s="2">
        <v>2</v>
      </c>
      <c r="K1" s="2" t="s">
        <v>1265</v>
      </c>
      <c r="L1" s="2" t="s">
        <v>950</v>
      </c>
      <c r="N1" s="2" t="str">
        <f ca="1">CONCATENATE(O1,P1,Q1,R1,S1,T1,U1)</f>
        <v xml:space="preserve">Consejo Nacional de Investigaciones Científicas y Tecnológicas (CONICIT) </v>
      </c>
      <c r="O1" s="2" t="str">
        <f ca="1">IF(Data!B2=Data!K1,Data!L1,IF(Data!B2=Data!K2,Data!L2,IF(Data!B2=Data!K3,Data!L3,IF(Data!B2=Data!K4,Data!L4,IF(Data!B2=Data!K5,Data!L5,IF(Data!B2=Data!K6,Data!L6,IF(Data!B2=Data!K7,Data!L7,IF(Data!B2=Data!K8,Data!L8,IF(Data!B2=Data!K9,Data!L9,IF(Data!B2=Data!K10,Data!L10,IF(Data!B2=Data!K11,Data!L11,IF(Data!B2=Data!K12,Data!L12,IF(Data!B2=Data!K13,Data!L13,IF(Data!B2=Data!K14,Data!L14,IF(Data!B2=Data!K15,Data!L15,IF(Data!B2=Data!K16,Data!L16,IF(Data!B2=Data!K17,Data!L17,IF(Data!B2=Data!K18,Data!L18,IF(Data!B2=Data!K19,Data!L19,IF(Data!B2=Data!K20,Data!L20,IF(Data!B2=Data!K21,Data!L21,IF(Data!B2=Data!K22,Data!L22,IF(Data!B2=Data!K23,Data!L23,IF(Data!B2=Data!K24,Data!L24,IF(Data!B2=Data!K25,Data!L25,IF(Data!B2=Data!K26,Data!L26,IF(Data!B2=Data!K27,Data!L27,IF(Data!B2=Data!K28,Data!L28,IF(Data!B2=Data!K29,Data!L29,IF(Data!B2=Data!K30,Data!L30,IF(Data!B2=Data!K31,Data!L31,IF(Data!B2=Data!K32,Data!L32,IF(Data!B2=Data!K33,Data!L33,IF(Data!B2=Data!K34,Data!L34,IF(Data!B2=Data!K35,Data!L35,IF(Data!B2=Data!K36,Data!L36,IF(Data!B2=Data!K37,Data!L37,IF(Data!B2=Data!K38,Data!L38,IF(Data!B2=Data!K39,Data!L39,IF(Data!B2=Data!K40,Data!L40,IF(Data!B2=Data!K41,Data!L41,IF(Data!B2=Data!K44,Data!L44,IF(Data!B2=Data!K45,Data!L45,IF(Data!B2=Data!K46,Data!L46,IF(Data!B2=Data!K47,Data!L47,IF(Data!B2=Data!K48,Data!L48,IF(Data!B2=Data!K49,Data!L49,IF(Data!B2=Data!K50,Data!L50,IF(Data!B2=Data!K51,Data!L51,IF(Data!B2=Data!K52,Data!L52,IF(Data!B2=Data!K42,Data!L42,IF(Data!B2=Data!K43,Data!L43,""))))))))))))))))))))))))))))))))))))))))))))))))))))</f>
        <v/>
      </c>
      <c r="P1" s="2" t="str">
        <f ca="1">IF(Data!B2=Data!K53,Data!L53,IF(Data!B2=Data!K54,Data!L54,IF(Data!B2=Data!K55,Data!L55,IF(Data!B2=Data!K56,Data!L56,IF(Data!B2=Data!K57,Data!L57,IF(Data!B2=Data!K58,Data!L58,IF(Data!B2=Data!K59,Data!L59,IF(Data!B2=Data!K60,Data!L60,IF(Data!B2=Data!K61,Data!L61,IF(Data!B2=Data!K62,Data!L62,IF(Data!B2=Data!K63,Data!L63,IF(Data!B2=Data!K64,Data!L64,IF(Data!B2=Data!K65,Data!L65,IF(Data!B2=Data!K66,Data!L66,IF(Data!B2=Data!K67,Data!L67,IF(Data!B2=Data!K68,Data!L68,IF(Data!B2=Data!K69,Data!L69,IF(Data!B2=Data!K70,Data!L70,IF(Data!B2=Data!K71,Data!L71,IF(Data!B2=Data!K72,Data!L72,IF(Data!B2=Data!K73,Data!L73,IF(Data!B2=Data!K74,Data!L74,IF(Data!B2=Data!K75,Data!L75,IF(Data!B2=Data!K76,Data!L76,IF(Data!B2=Data!K77,Data!L77,IF(Data!B2=Data!K78,Data!L78,IF(Data!B2=Data!K79,Data!L79,IF(Data!B2=Data!K80,Data!L80,IF(Data!B2=Data!K81,Data!L81,IF(Data!B2=Data!K82,Data!L82,IF(Data!B2=Data!K83,Data!L83,IF(Data!B2=Data!K84,Data!L84,IF(Data!B2=Data!K85,Data!L85,IF(Data!B2=Data!K86,Data!L86,IF(Data!B2=Data!K87,Data!L87,IF(Data!B2=Data!K88,Data!L88,IF(Data!B2=Data!K89,Data!L89,IF(Data!B2=Data!K90,Data!L90,IF(Data!B2=Data!K91,Data!L91,IF(Data!B2=Data!K92,Data!L92,IF(Data!B2=Data!K93,Data!L93,IF(Data!B2=Data!K94,Data!L94,IF(Data!B2=Data!K95,Data!L95,IF(Data!B2=Data!K96,Data!L96,IF(Data!B2=Data!K97,Data!L97,IF(Data!B2=Data!K98,Data!L98,IF(Data!B2=Data!K99,Data!L99,IF(Data!B2=Data!K100,Data!L100,IF(Data!B2=Data!K101,Data!L101,IF(Data!B2=Data!K102,Data!L102,""))))))))))))))))))))))))))))))))))))))))))))))))))</f>
        <v/>
      </c>
      <c r="Q1" s="2" t="str">
        <f ca="1">IF(Data!B2=Data!K103,Data!L103,IF(Data!B2=Data!K104,Data!L104,IF(Data!B2=Data!K105,Data!L105,IF(Data!B2=Data!K106,Data!L106,IF(Data!B2=Data!K107,Data!L107,IF(Data!B2=Data!K108,Data!L108,IF(Data!B2=Data!K109,Data!L109,IF(Data!B2=Data!K110,Data!L110,IF(Data!B2=Data!K111,Data!L111,IF(Data!B2=Data!K112,Data!L112,IF(Data!B2=Data!K113,Data!L113,IF(Data!B2=Data!K114,Data!L114,IF(Data!B2=Data!K115,Data!L115,IF(Data!B2=Data!K116,Data!L116,IF(Data!B2=Data!K117,Data!L117,IF(Data!B2=Data!K118,Data!L118,IF(Data!B2=Data!K119,Data!L119,IF(Data!B2=Data!K120,Data!L120,IF(Data!B2=Data!K121,Data!L121,IF(Data!B2=Data!K122,Data!L122,IF(Data!B2=Data!K123,Data!L123,IF(Data!B2=Data!K124,Data!L124,IF(Data!B2=Data!K125,Data!L125,IF(Data!B2=Data!K126,Data!L126,IF(Data!B2=Data!K127,Data!L127,IF(Data!B2=Data!K128,Data!L128,IF(Data!B2=Data!K129,Data!L129,IF(Data!B2=Data!K130,Data!L130,IF(Data!B2=Data!K131,Data!L131,IF(Data!B2=Data!K132,Data!L132,IF(Data!B2=Data!K133,Data!L133,IF(Data!B2=Data!K134,Data!L134,IF(Data!B2=Data!K135,Data!L135,IF(Data!B2=Data!K136,Data!L136,IF(Data!B2=Data!K137,Data!L137,IF(Data!B2=Data!K138,Data!L138,IF(Data!B2=Data!K139,Data!L139,IF(Data!B2=Data!K140,Data!L140,IF(Data!B2=Data!K141,Data!L141,IF(Data!B2=Data!K142,Data!L142,IF(Data!B2=Data!K143,Data!L143,IF(Data!B2=Data!K144,Data!L144,IF(Data!B2=Data!K145,Data!L145,IF(Data!B2=Data!K146,Data!L146,IF(Data!B2=Data!K147,Data!L147,IF(Data!B2=Data!K148,Data!L148,IF(Data!B2=Data!K149,Data!L149,IF(Data!B2=Data!K150,Data!L150,IF(Data!B2=Data!K151,Data!L151,IF(Data!B2=Data!K152,Data!L152,""))))))))))))))))))))))))))))))))))))))))))))))))))</f>
        <v xml:space="preserve">Consejo Nacional de Investigaciones Científicas y Tecnológicas (CONICIT) </v>
      </c>
      <c r="R1" s="2" t="str">
        <f ca="1">IF(Data!B2=Data!K153,Data!L153,IF(Data!B2=Data!K154,Data!L154,IF(Data!B2=Data!K155,Data!L155,IF(Data!B2=Data!K156,Data!L156,IF(Data!B2=Data!K157,Data!L157,IF(Data!B2=Data!K158,Data!L158,IF(Data!B2=Data!K159,Data!L159,IF(Data!B2=Data!K160,Data!L160,IF(Data!B2=Data!K161,Data!L161,IF(Data!B2=Data!K162,Data!L162,IF(Data!B2=Data!K163,Data!L163,IF(Data!B2=Data!K164,Data!L164,IF(Data!B2=Data!K165,Data!L165,IF(Data!B2=Data!K167,Data!L167,IF(Data!B2=Data!K168,Data!L168,IF(Data!B2=Data!K169,Data!L169,IF(Data!B2=Data!K170,Data!L170,IF(Data!B2=Data!K171,Data!L171,IF(Data!B2=Data!K172,Data!L172,IF(Data!B2=Data!K173,Data!L173,IF(Data!B2=Data!K174,Data!L174,IF(Data!B2=Data!K175,Data!L175,IF(Data!B2=Data!K176,Data!L176,IF(Data!B2=Data!K177,Data!L177,IF(Data!B2=Data!K178,Data!L178,IF(Data!B2=Data!K179,Data!L179,IF(Data!B2=Data!K180,Data!L180,IF(Data!B2=Data!K181,Data!L181,IF(Data!B2=Data!K182,Data!L182,IF(Data!B2=Data!K183,Data!L183,IF(Data!B2=Data!K184,Data!L184,IF(Data!B2=Data!K185,Data!L185,IF(Data!B2=Data!K186,Data!L186,IF(Data!B2=Data!K187,Data!L187,IF(Data!B2=Data!K188,Data!L188,IF(Data!B2=Data!K189,Data!L189,IF(Data!B2=Data!K190,Data!L190,IF(Data!B2=Data!K191,Data!L191,IF(Data!B2=Data!K192,Data!L192,IF(Data!B2=Data!K193,Data!L193,IF(Data!B2=Data!K194,Data!L194,IF(Data!B2=Data!K195,Data!L195,IF(Data!B2=Data!K196,Data!L196,IF(Data!B2=Data!K197,Data!L197,IF(Data!B2=Data!K198,Data!L198,IF(Data!B2=Data!K199,Data!L199,IF(Data!B2=Data!K200,Data!L200,IF(Data!B2=Data!K201,Data!L201,IF(Data!B2=Data!K202,Data!L202,IF(Data!B2=Data!K203,Data!L203,""))))))))))))))))))))))))))))))))))))))))))))))))))</f>
        <v/>
      </c>
      <c r="S1" s="2" t="str">
        <f ca="1">IF(Data!B2=Data!K204,Data!L204,IF(Data!B2=Data!K205,Data!L205,IF(Data!B2=Data!K206,Data!L206,IF(Data!B2=Data!K207,Data!L207,IF(Data!B2=Data!K208,Data!L208,IF(Data!B2=Data!K209,Data!L209,IF(Data!B2=Data!K210,Data!L210,IF(Data!B2=Data!K211,Data!L211,IF(Data!B2=Data!K212,Data!L212,IF(Data!B2=Data!K213,Data!L213,IF(Data!B2=Data!K214,Data!L214,IF(Data!B2=Data!K215,Data!L215,IF(Data!B2=Data!K216,Data!L216,IF(Data!B2=Data!K217,Data!L217,IF(Data!B2=Data!K218,Data!L218,IF(Data!B2=Data!K219,Data!L219,IF(Data!B2=Data!K220,Data!L220,IF(Data!B2=Data!K221,Data!L221,IF(Data!B2=Data!K222,Data!L222,IF(Data!B2=Data!K223,Data!L223,IF(Data!B2=Data!K224,Data!L224,IF(Data!B2=Data!K225,Data!L225,IF(Data!B2=Data!K226,Data!L226,IF(Data!B2=Data!K227,Data!L227,IF(Data!B2=Data!K228,Data!L228,IF(Data!B2=Data!K229,Data!L229,IF(Data!B2=Data!K230,Data!L230,IF(Data!B2=Data!K231,Data!L231,IF(Data!B2=Data!K232,Data!L232,IF(Data!B2=Data!K233,Data!L233,IF(Data!B2=Data!K234,Data!L234,IF(Data!B2=Data!K235,Data!L235,IF(Data!B2=Data!K236,Data!L236,IF(Data!B2=Data!K237,Data!L237,IF(Data!B2=Data!K238,Data!L238,IF(Data!B2=Data!K239,Data!L239,IF(Data!B2=Data!K240,Data!L240,IF(Data!B2=Data!K241,Data!L241,IF(Data!B2=Data!K242,Data!L242,IF(Data!B2=Data!K243,Data!L243,IF(Data!B2=Data!K244,Data!L244,IF(Data!B2=Data!K245,Data!L245,IF(Data!B2=Data!K246,Data!L246,IF(Data!B2=Data!K247,Data!L247,IF(Data!B2=Data!K248,Data!L248,IF(Data!B2=Data!K249,Data!L249,IF(Data!B2=Data!K250,Data!L250,IF(Data!B2=Data!K251,Data!L251,IF(Data!B2=Data!K252,Data!L252,IF(Data!B2=Data!K253,Data!L253,""))))))))))))))))))))))))))))))))))))))))))))))))))</f>
        <v/>
      </c>
      <c r="T1" s="2" t="str">
        <f ca="1">IF(Data!B2=Data!K254,Data!L254,IF(Data!B2=Data!K255,Data!L255,IF(Data!B2=Data!K256,Data!L256,IF(Data!B2=Data!K257,Data!L257,IF(Data!B2=Data!K258,Data!L258,IF(Data!B2=Data!K259,Data!L259,IF(Data!B2=Data!K260,Data!L260,IF(Data!B2=Data!K261,Data!L261,IF(Data!B2=Data!K262,Data!L262,IF(Data!B2=Data!K263,Data!L263,IF(Data!B2=Data!K264,Data!L264,IF(Data!B2=Data!K265,Data!L265,IF(Data!B2=Data!K266,Data!L266,IF(Data!B2=Data!K267,Data!L267,IF(Data!B2=Data!K268,Data!L268,IF(Data!B2=Data!K269,Data!L269,IF(Data!B2=Data!K270,Data!L270,IF(Data!B2=Data!K271,Data!L271,IF(Data!B2=Data!K272,Data!L272,IF(Data!B2=Data!K273,Data!L273,IF(Data!B2=Data!K274,Data!L274,IF(Data!B2=Data!K275,Data!L275,IF(Data!B2=Data!K276,Data!L276,IF(Data!B2=Data!K277,Data!L277,IF(Data!B2=Data!K278,Data!L278,IF(Data!B2=Data!K279,Data!L279,IF(Data!B2=Data!K280,Data!L280,IF(Data!B2=Data!K281,Data!L281,IF(Data!B2=Data!K282,Data!L282,IF(Data!B2=Data!K283,Data!L283,IF(Data!B2=Data!K284,Data!L284,IF(Data!B2=Data!K285,Data!L285,IF(Data!B2=Data!K286,Data!L286,IF(Data!B2=Data!K287,Data!L287,IF(Data!B2=Data!K288,Data!L288,IF(Data!B2=Data!K289,Data!L289,IF(Data!B2=Data!K290,Data!L290,IF(Data!B2=Data!K291,Data!L291,IF(Data!B2=Data!K292,Data!L292,IF(Data!B2=Data!K293,Data!L293,IF(Data!B2=Data!K294,Data!L294,IF(Data!B2=Data!K295,Data!L295,IF(Data!B2=Data!K296,Data!L296,IF(Data!B2=Data!K297,Data!L297,IF(Data!B2=Data!K298,Data!L298,IF(Data!B2=Data!K299,Data!L299,IF(Data!B2=Data!K300,Data!L300,IF(Data!B2=Data!K301,Data!L301,IF(Data!B2=Data!K302,Data!L302,IF(Data!B2=Data!K303,Data!L303,""))))))))))))))))))))))))))))))))))))))))))))))))))</f>
        <v/>
      </c>
      <c r="U1" s="2" t="str">
        <f ca="1">IF(Data!B2=Data!K304,Data!L304,IF(Data!B2=Data!K305,Data!L305,IF(Data!B2=Data!K306,Data!L306,IF(Data!B2=Data!K307,Data!L307,IF(Data!B2=Data!K308,Data!L308,IF(Data!B2=Data!K309,Data!L309,IF(Data!B2=Data!K310,Data!L310,IF(Data!B2=Data!K311,Data!L311,IF(Data!B2=Data!K312,Data!L312,IF(Data!B2=Data!K313,Data!L313,IF(Data!B2=Data!K314,Data!L314,IF(Data!B2=Data!K315,Data!L315,IF(Data!B2=Data!K316,Data!L316,IF(Data!B2=Data!K317,Data!L317,IF(Data!B2=Data!K318,Data!L318,IF(Data!B2=Data!K319,Data!L319,IF(Data!B2=Data!K320,Data!L320,IF(Data!B2=Data!K321,Data!L321,IF(Data!B2=Data!K322,Data!L322,IF(Data!B2=Data!K323,Data!L323,IF(Data!B2=Data!K324,Data!L324,IF(Data!B2=Data!K325,Data!L325,IF(Data!B2=Data!K326,Data!L326,IF(Data!B2=Data!K327,Data!L327,IF(Data!B2=Data!K328,Data!L328,IF(Data!B2=Data!K329,Data!L329,IF(Data!B2=Data!K330,Data!L330,IF(Data!B2=Data!K331,Data!L331,IF(Data!B2=Data!K332,Data!L332,IF(Data!B2=Data!K333,Data!L333,IF(Data!B2=Data!K334,Data!L334,IF(Data!B2=Data!K335,Data!L335,IF(Data!B2=Data!K336,Data!L336,IF(Data!B2=Data!K337,Data!L337,IF(Data!B2=Data!K338,Data!L338,IF(Data!B2=Data!K339,Data!L339,IF(Data!B2=Data!K340,Data!L340,IF(Data!B2=Data!K341,Data!L341,IF(Data!B2=Data!K342,Data!L342,IF(Data!B2=Data!K343,Data!L343,IF(Data!B2=Data!K344,Data!L344,IF(Data!B2=Data!K345,Data!L345,IF(Data!B2=Data!K346,Data!L346,IF(Data!B2=Data!K347,Data!L347,IF(Data!B2=Data!K348,Data!L348,IF(Data!B2=Data!K349,Data!L349,IF(Data!B2=Data!K350,Data!L350,IF(Data!B2=Data!K351,Data!L351,IF(Data!B2=Data!K352,Data!L352,IF(Data!B2=Data!K353,Data!L353,""))))))))))))))))))))))))))))))))))))))))))))))))))</f>
        <v/>
      </c>
    </row>
    <row r="2" spans="1:21" x14ac:dyDescent="0.25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14161T32022</v>
      </c>
      <c r="B2" t="str">
        <f ca="1">LEFT(A2,LEN(A2)-6)</f>
        <v>14161</v>
      </c>
      <c r="C2" t="str">
        <f ca="1">RIGHT(A2,4)</f>
        <v>2022</v>
      </c>
      <c r="D2" t="str">
        <f ca="1">LEFT(RIGHT(A2,6),2)</f>
        <v>T3</v>
      </c>
      <c r="F2" s="2" t="s">
        <v>360</v>
      </c>
      <c r="G2" s="2" t="s">
        <v>907</v>
      </c>
      <c r="H2" s="2" t="str">
        <f ca="1">"01 de Marzo de "&amp;C2&amp;" al 30 de Abril de "&amp;C2</f>
        <v>01 de Marzo de 2022 al 30 de Abril de 2022</v>
      </c>
      <c r="I2" s="2">
        <v>4</v>
      </c>
      <c r="K2" s="2" t="s">
        <v>1266</v>
      </c>
      <c r="L2" s="2" t="s">
        <v>951</v>
      </c>
    </row>
    <row r="3" spans="1:21" x14ac:dyDescent="0.25">
      <c r="F3" s="2" t="s">
        <v>361</v>
      </c>
      <c r="G3" s="2" t="s">
        <v>908</v>
      </c>
      <c r="H3" s="2" t="str">
        <f ca="1">"01 de Mayo de "&amp;C2&amp;" al 30 de Junio de "&amp;C2</f>
        <v>01 de Mayo de 2022 al 30 de Junio de 2022</v>
      </c>
      <c r="I3" s="2">
        <v>6</v>
      </c>
      <c r="K3" s="2" t="s">
        <v>1267</v>
      </c>
      <c r="L3" s="2" t="s">
        <v>952</v>
      </c>
    </row>
    <row r="4" spans="1:21" x14ac:dyDescent="0.25">
      <c r="F4" s="2" t="s">
        <v>362</v>
      </c>
      <c r="G4" s="2" t="s">
        <v>909</v>
      </c>
      <c r="H4" s="2" t="str">
        <f ca="1">"01 de Julio de "&amp;C2&amp;" al 31 de Agosto de "&amp;C2</f>
        <v>01 de Julio de 2022 al 31 de Agosto de 2022</v>
      </c>
      <c r="I4" s="2">
        <v>8</v>
      </c>
      <c r="K4" s="2" t="s">
        <v>1268</v>
      </c>
      <c r="L4" s="2" t="s">
        <v>953</v>
      </c>
    </row>
    <row r="5" spans="1:21" x14ac:dyDescent="0.25">
      <c r="F5" s="2" t="s">
        <v>363</v>
      </c>
      <c r="G5" s="2" t="s">
        <v>910</v>
      </c>
      <c r="H5" s="2" t="str">
        <f ca="1">"01 de Setiembre de "&amp;C2&amp;" al 31 de Octubre de "&amp;C2</f>
        <v>01 de Setiembre de 2022 al 31 de Octubre de 2022</v>
      </c>
      <c r="I5" s="2">
        <v>10</v>
      </c>
      <c r="K5" s="2" t="s">
        <v>1269</v>
      </c>
      <c r="L5" s="2" t="s">
        <v>954</v>
      </c>
    </row>
    <row r="6" spans="1:21" x14ac:dyDescent="0.25">
      <c r="F6" s="2" t="s">
        <v>364</v>
      </c>
      <c r="G6" s="2" t="s">
        <v>911</v>
      </c>
      <c r="H6" s="2" t="str">
        <f ca="1">"01 de Noviembre de "&amp;C2&amp;" al 31 de Diciembre de "&amp;C2</f>
        <v>01 de Noviembre de 2022 al 31 de Diciembre de 2022</v>
      </c>
      <c r="I6" s="2">
        <v>12</v>
      </c>
      <c r="K6" s="2" t="s">
        <v>1270</v>
      </c>
      <c r="L6" s="2" t="s">
        <v>955</v>
      </c>
    </row>
    <row r="7" spans="1:21" x14ac:dyDescent="0.25">
      <c r="F7" s="2" t="s">
        <v>365</v>
      </c>
      <c r="G7" s="2" t="s">
        <v>912</v>
      </c>
      <c r="H7" s="2" t="str">
        <f ca="1">"01 de Enero de "&amp;C2&amp;" al 31 de Marzo de "&amp;C2</f>
        <v>01 de Enero de 2022 al 31 de Marzo de 2022</v>
      </c>
      <c r="I7" s="2">
        <v>3</v>
      </c>
      <c r="K7" s="2" t="s">
        <v>1271</v>
      </c>
      <c r="L7" s="2" t="s">
        <v>956</v>
      </c>
    </row>
    <row r="8" spans="1:21" x14ac:dyDescent="0.25">
      <c r="F8" s="2" t="s">
        <v>366</v>
      </c>
      <c r="G8" s="2" t="s">
        <v>908</v>
      </c>
      <c r="H8" s="2" t="str">
        <f ca="1">"01 de Enero de "&amp;C2&amp;" al 30 de Junio de "&amp;C2</f>
        <v>01 de Enero de 2022 al 30 de Junio de 2022</v>
      </c>
      <c r="I8" s="2">
        <v>6</v>
      </c>
      <c r="K8" s="2" t="s">
        <v>1272</v>
      </c>
      <c r="L8" s="2" t="s">
        <v>957</v>
      </c>
    </row>
    <row r="9" spans="1:21" x14ac:dyDescent="0.25">
      <c r="F9" s="2" t="s">
        <v>367</v>
      </c>
      <c r="G9" s="2" t="s">
        <v>913</v>
      </c>
      <c r="H9" s="2" t="str">
        <f ca="1">"01 de Enero de "&amp;C2&amp;" al 30 de Setiembre de "&amp;C2</f>
        <v>01 de Enero de 2022 al 30 de Setiembre de 2022</v>
      </c>
      <c r="I9" s="2">
        <v>9</v>
      </c>
      <c r="K9" s="2" t="s">
        <v>1273</v>
      </c>
      <c r="L9" s="2" t="s">
        <v>958</v>
      </c>
    </row>
    <row r="10" spans="1:21" x14ac:dyDescent="0.25">
      <c r="F10" s="2" t="s">
        <v>368</v>
      </c>
      <c r="G10" s="2" t="s">
        <v>911</v>
      </c>
      <c r="H10" s="2" t="str">
        <f ca="1">"01 de Enero de "&amp;C2&amp;" al 31 de Diciembre de "&amp;C2</f>
        <v>01 de Enero de 2022 al 31 de Diciembre de 2022</v>
      </c>
      <c r="I10" s="2">
        <v>12</v>
      </c>
      <c r="K10" s="2" t="s">
        <v>1274</v>
      </c>
      <c r="L10" s="2" t="s">
        <v>959</v>
      </c>
    </row>
    <row r="11" spans="1:21" x14ac:dyDescent="0.25">
      <c r="F11" s="2" t="s">
        <v>369</v>
      </c>
      <c r="G11" s="2" t="s">
        <v>907</v>
      </c>
      <c r="H11" s="2" t="str">
        <f ca="1">"01 de Enero de "&amp;C2&amp;" al 30 de Abril de "&amp;C2</f>
        <v>01 de Enero de 2022 al 30 de Abril de 2022</v>
      </c>
      <c r="I11" s="2">
        <v>4</v>
      </c>
      <c r="K11" s="2" t="s">
        <v>1275</v>
      </c>
      <c r="L11" s="2" t="s">
        <v>960</v>
      </c>
    </row>
    <row r="12" spans="1:21" x14ac:dyDescent="0.25">
      <c r="F12" s="2" t="s">
        <v>370</v>
      </c>
      <c r="G12" s="2" t="s">
        <v>909</v>
      </c>
      <c r="H12" s="2" t="str">
        <f ca="1">"01 de Mayo de "&amp;C2&amp;" al 31 de Agosto de "&amp;C2</f>
        <v>01 de Mayo de 2022 al 31 de Agosto de 2022</v>
      </c>
      <c r="I12" s="2">
        <v>8</v>
      </c>
      <c r="K12" s="2" t="s">
        <v>1276</v>
      </c>
      <c r="L12" s="2" t="s">
        <v>961</v>
      </c>
    </row>
    <row r="13" spans="1:21" x14ac:dyDescent="0.25">
      <c r="F13" s="2" t="s">
        <v>371</v>
      </c>
      <c r="G13" s="2" t="s">
        <v>911</v>
      </c>
      <c r="H13" s="2" t="str">
        <f ca="1">"01 de Setiembre de "&amp;C2&amp;" al 31 de Diciembre de "&amp;C2</f>
        <v>01 de Setiembre de 2022 al 31 de Diciembre de 2022</v>
      </c>
      <c r="I13" s="2">
        <v>12</v>
      </c>
      <c r="K13" s="2" t="s">
        <v>1277</v>
      </c>
      <c r="L13" s="2" t="s">
        <v>962</v>
      </c>
    </row>
    <row r="14" spans="1:21" x14ac:dyDescent="0.25">
      <c r="F14" s="2" t="s">
        <v>372</v>
      </c>
      <c r="G14" s="2" t="s">
        <v>908</v>
      </c>
      <c r="H14" s="2" t="str">
        <f ca="1">"01 de Enero de "&amp;C2&amp;" al 30 de Junio de "&amp;C2</f>
        <v>01 de Enero de 2022 al 30 de Junio de 2022</v>
      </c>
      <c r="I14" s="2">
        <v>6</v>
      </c>
      <c r="K14" s="2" t="s">
        <v>1278</v>
      </c>
      <c r="L14" s="2" t="s">
        <v>963</v>
      </c>
    </row>
    <row r="15" spans="1:21" x14ac:dyDescent="0.25">
      <c r="F15" s="2" t="s">
        <v>373</v>
      </c>
      <c r="G15" s="2" t="s">
        <v>911</v>
      </c>
      <c r="H15" s="2" t="str">
        <f ca="1">"01 de Julio de "&amp;C2&amp;" al 31 de Diciembre de "&amp;C2</f>
        <v>01 de Julio de 2022 al 31 de Diciembre de 2022</v>
      </c>
      <c r="I15" s="2">
        <v>12</v>
      </c>
      <c r="K15" s="2" t="s">
        <v>1279</v>
      </c>
      <c r="L15" s="2" t="s">
        <v>964</v>
      </c>
    </row>
    <row r="16" spans="1:21" x14ac:dyDescent="0.25">
      <c r="F16" s="2" t="s">
        <v>374</v>
      </c>
      <c r="G16" s="2" t="s">
        <v>911</v>
      </c>
      <c r="H16" s="2" t="str">
        <f ca="1">"01 de Enero de "&amp;C2&amp;" al 31 de Diciembre de " &amp; C2</f>
        <v>01 de Enero de 2022 al 31 de Diciembre de 2022</v>
      </c>
      <c r="I16" s="2">
        <v>12</v>
      </c>
      <c r="K16" s="2" t="s">
        <v>1280</v>
      </c>
      <c r="L16" s="2" t="s">
        <v>965</v>
      </c>
    </row>
    <row r="17" spans="11:12" x14ac:dyDescent="0.25">
      <c r="K17" s="2" t="s">
        <v>1281</v>
      </c>
      <c r="L17" s="2" t="s">
        <v>966</v>
      </c>
    </row>
    <row r="18" spans="11:12" x14ac:dyDescent="0.25">
      <c r="K18" s="2" t="s">
        <v>1282</v>
      </c>
      <c r="L18" s="2" t="s">
        <v>967</v>
      </c>
    </row>
    <row r="19" spans="11:12" x14ac:dyDescent="0.25">
      <c r="K19" s="2" t="s">
        <v>1283</v>
      </c>
      <c r="L19" s="2" t="s">
        <v>968</v>
      </c>
    </row>
    <row r="20" spans="11:12" x14ac:dyDescent="0.25">
      <c r="K20" s="2" t="s">
        <v>1284</v>
      </c>
      <c r="L20" s="2" t="s">
        <v>969</v>
      </c>
    </row>
    <row r="21" spans="11:12" x14ac:dyDescent="0.25">
      <c r="K21" s="2" t="s">
        <v>1285</v>
      </c>
      <c r="L21" s="2" t="s">
        <v>970</v>
      </c>
    </row>
    <row r="22" spans="11:12" x14ac:dyDescent="0.25">
      <c r="K22" s="2" t="s">
        <v>1286</v>
      </c>
      <c r="L22" s="2" t="s">
        <v>971</v>
      </c>
    </row>
    <row r="23" spans="11:12" x14ac:dyDescent="0.25">
      <c r="K23" s="2" t="s">
        <v>1287</v>
      </c>
      <c r="L23" s="2" t="s">
        <v>972</v>
      </c>
    </row>
    <row r="24" spans="11:12" x14ac:dyDescent="0.25">
      <c r="K24" s="2" t="s">
        <v>1288</v>
      </c>
      <c r="L24" s="2" t="s">
        <v>973</v>
      </c>
    </row>
    <row r="25" spans="11:12" x14ac:dyDescent="0.25">
      <c r="K25" s="2" t="s">
        <v>1289</v>
      </c>
      <c r="L25" s="2" t="s">
        <v>974</v>
      </c>
    </row>
    <row r="26" spans="11:12" x14ac:dyDescent="0.25">
      <c r="K26" s="2" t="s">
        <v>1290</v>
      </c>
      <c r="L26" s="2" t="s">
        <v>975</v>
      </c>
    </row>
    <row r="27" spans="11:12" x14ac:dyDescent="0.25">
      <c r="K27" s="2" t="s">
        <v>1291</v>
      </c>
      <c r="L27" s="2" t="s">
        <v>976</v>
      </c>
    </row>
    <row r="28" spans="11:12" x14ac:dyDescent="0.25">
      <c r="K28" s="2" t="s">
        <v>1292</v>
      </c>
      <c r="L28" s="2" t="s">
        <v>977</v>
      </c>
    </row>
    <row r="29" spans="11:12" x14ac:dyDescent="0.25">
      <c r="K29" s="2" t="s">
        <v>1293</v>
      </c>
      <c r="L29" s="2" t="s">
        <v>978</v>
      </c>
    </row>
    <row r="30" spans="11:12" x14ac:dyDescent="0.25">
      <c r="K30" s="2" t="s">
        <v>1294</v>
      </c>
      <c r="L30" s="2" t="s">
        <v>979</v>
      </c>
    </row>
    <row r="31" spans="11:12" x14ac:dyDescent="0.25">
      <c r="K31" s="2" t="s">
        <v>1295</v>
      </c>
      <c r="L31" s="2" t="s">
        <v>980</v>
      </c>
    </row>
    <row r="32" spans="11:12" x14ac:dyDescent="0.25">
      <c r="K32" s="2" t="s">
        <v>1296</v>
      </c>
      <c r="L32" s="2" t="s">
        <v>981</v>
      </c>
    </row>
    <row r="33" spans="11:12" x14ac:dyDescent="0.25">
      <c r="K33" s="2" t="s">
        <v>1297</v>
      </c>
      <c r="L33" s="2" t="s">
        <v>982</v>
      </c>
    </row>
    <row r="34" spans="11:12" x14ac:dyDescent="0.25">
      <c r="K34" s="2" t="s">
        <v>1298</v>
      </c>
      <c r="L34" s="2" t="s">
        <v>983</v>
      </c>
    </row>
    <row r="35" spans="11:12" x14ac:dyDescent="0.25">
      <c r="K35" s="2" t="s">
        <v>1299</v>
      </c>
      <c r="L35" s="2" t="s">
        <v>984</v>
      </c>
    </row>
    <row r="36" spans="11:12" x14ac:dyDescent="0.25">
      <c r="K36" s="2" t="s">
        <v>1300</v>
      </c>
      <c r="L36" s="2" t="s">
        <v>985</v>
      </c>
    </row>
    <row r="37" spans="11:12" x14ac:dyDescent="0.25">
      <c r="K37" s="2" t="s">
        <v>1301</v>
      </c>
      <c r="L37" s="2" t="s">
        <v>986</v>
      </c>
    </row>
    <row r="38" spans="11:12" x14ac:dyDescent="0.25">
      <c r="K38" s="2" t="s">
        <v>1302</v>
      </c>
      <c r="L38" s="2" t="s">
        <v>987</v>
      </c>
    </row>
    <row r="39" spans="11:12" x14ac:dyDescent="0.25">
      <c r="K39" s="2" t="s">
        <v>1303</v>
      </c>
      <c r="L39" s="2" t="s">
        <v>988</v>
      </c>
    </row>
    <row r="40" spans="11:12" x14ac:dyDescent="0.25">
      <c r="K40" s="2" t="s">
        <v>1304</v>
      </c>
      <c r="L40" s="2" t="s">
        <v>989</v>
      </c>
    </row>
    <row r="41" spans="11:12" x14ac:dyDescent="0.25">
      <c r="K41" s="2" t="s">
        <v>1305</v>
      </c>
      <c r="L41" s="2" t="s">
        <v>990</v>
      </c>
    </row>
    <row r="42" spans="11:12" x14ac:dyDescent="0.25">
      <c r="K42" s="3" t="s">
        <v>1588</v>
      </c>
      <c r="L42" s="2" t="s">
        <v>1586</v>
      </c>
    </row>
    <row r="43" spans="11:12" x14ac:dyDescent="0.25">
      <c r="K43" s="3" t="s">
        <v>1589</v>
      </c>
      <c r="L43" s="2" t="s">
        <v>1587</v>
      </c>
    </row>
    <row r="44" spans="11:12" x14ac:dyDescent="0.25">
      <c r="K44" s="2" t="s">
        <v>1306</v>
      </c>
      <c r="L44" s="2" t="s">
        <v>991</v>
      </c>
    </row>
    <row r="45" spans="11:12" x14ac:dyDescent="0.25">
      <c r="K45" s="2" t="s">
        <v>1307</v>
      </c>
      <c r="L45" s="2" t="s">
        <v>992</v>
      </c>
    </row>
    <row r="46" spans="11:12" x14ac:dyDescent="0.25">
      <c r="K46" s="2" t="s">
        <v>1308</v>
      </c>
      <c r="L46" s="2" t="s">
        <v>993</v>
      </c>
    </row>
    <row r="47" spans="11:12" x14ac:dyDescent="0.25">
      <c r="K47" s="2" t="s">
        <v>1309</v>
      </c>
      <c r="L47" s="2" t="s">
        <v>994</v>
      </c>
    </row>
    <row r="48" spans="11:12" x14ac:dyDescent="0.25">
      <c r="K48" s="2" t="s">
        <v>1310</v>
      </c>
      <c r="L48" s="2" t="s">
        <v>995</v>
      </c>
    </row>
    <row r="49" spans="11:12" x14ac:dyDescent="0.25">
      <c r="K49" s="2" t="s">
        <v>1311</v>
      </c>
      <c r="L49" s="2" t="s">
        <v>996</v>
      </c>
    </row>
    <row r="50" spans="11:12" x14ac:dyDescent="0.25">
      <c r="K50" s="2" t="s">
        <v>1312</v>
      </c>
      <c r="L50" s="2" t="s">
        <v>997</v>
      </c>
    </row>
    <row r="51" spans="11:12" x14ac:dyDescent="0.25">
      <c r="K51" s="2" t="s">
        <v>1313</v>
      </c>
      <c r="L51" s="2" t="s">
        <v>998</v>
      </c>
    </row>
    <row r="52" spans="11:12" x14ac:dyDescent="0.25">
      <c r="K52" s="2" t="s">
        <v>1314</v>
      </c>
      <c r="L52" s="2" t="s">
        <v>999</v>
      </c>
    </row>
    <row r="53" spans="11:12" x14ac:dyDescent="0.25">
      <c r="K53" s="2" t="s">
        <v>1315</v>
      </c>
      <c r="L53" s="2" t="s">
        <v>1000</v>
      </c>
    </row>
    <row r="54" spans="11:12" x14ac:dyDescent="0.25">
      <c r="K54" s="2" t="s">
        <v>1316</v>
      </c>
      <c r="L54" s="2" t="s">
        <v>1001</v>
      </c>
    </row>
    <row r="55" spans="11:12" x14ac:dyDescent="0.25">
      <c r="K55" s="2" t="s">
        <v>1317</v>
      </c>
      <c r="L55" s="2" t="s">
        <v>1002</v>
      </c>
    </row>
    <row r="56" spans="11:12" x14ac:dyDescent="0.25">
      <c r="K56" s="2" t="s">
        <v>1318</v>
      </c>
      <c r="L56" s="2" t="s">
        <v>1003</v>
      </c>
    </row>
    <row r="57" spans="11:12" x14ac:dyDescent="0.25">
      <c r="K57" s="2" t="s">
        <v>1319</v>
      </c>
      <c r="L57" s="2" t="s">
        <v>1004</v>
      </c>
    </row>
    <row r="58" spans="11:12" x14ac:dyDescent="0.25">
      <c r="K58" s="2" t="s">
        <v>1320</v>
      </c>
      <c r="L58" s="2" t="s">
        <v>1005</v>
      </c>
    </row>
    <row r="59" spans="11:12" x14ac:dyDescent="0.25">
      <c r="K59" s="2" t="s">
        <v>1321</v>
      </c>
      <c r="L59" s="2" t="s">
        <v>1006</v>
      </c>
    </row>
    <row r="60" spans="11:12" x14ac:dyDescent="0.25">
      <c r="K60" s="2" t="s">
        <v>1322</v>
      </c>
      <c r="L60" s="2" t="s">
        <v>1007</v>
      </c>
    </row>
    <row r="61" spans="11:12" x14ac:dyDescent="0.25">
      <c r="K61" s="2" t="s">
        <v>1323</v>
      </c>
      <c r="L61" s="2" t="s">
        <v>1008</v>
      </c>
    </row>
    <row r="62" spans="11:12" x14ac:dyDescent="0.25">
      <c r="K62" s="2" t="s">
        <v>1324</v>
      </c>
      <c r="L62" s="2" t="s">
        <v>1009</v>
      </c>
    </row>
    <row r="63" spans="11:12" x14ac:dyDescent="0.25">
      <c r="K63" s="2" t="s">
        <v>1325</v>
      </c>
      <c r="L63" s="2" t="s">
        <v>1010</v>
      </c>
    </row>
    <row r="64" spans="11:12" x14ac:dyDescent="0.25">
      <c r="K64" s="2" t="s">
        <v>1326</v>
      </c>
      <c r="L64" s="2" t="s">
        <v>1011</v>
      </c>
    </row>
    <row r="65" spans="11:12" x14ac:dyDescent="0.25">
      <c r="K65" s="2" t="s">
        <v>1327</v>
      </c>
      <c r="L65" s="2" t="s">
        <v>1012</v>
      </c>
    </row>
    <row r="66" spans="11:12" x14ac:dyDescent="0.25">
      <c r="K66" s="2" t="s">
        <v>1328</v>
      </c>
      <c r="L66" s="2" t="s">
        <v>1013</v>
      </c>
    </row>
    <row r="67" spans="11:12" x14ac:dyDescent="0.25">
      <c r="K67" s="2" t="s">
        <v>1329</v>
      </c>
      <c r="L67" s="2" t="s">
        <v>1014</v>
      </c>
    </row>
    <row r="68" spans="11:12" x14ac:dyDescent="0.25">
      <c r="K68" s="2" t="s">
        <v>1330</v>
      </c>
      <c r="L68" s="2" t="s">
        <v>1015</v>
      </c>
    </row>
    <row r="69" spans="11:12" x14ac:dyDescent="0.25">
      <c r="K69" s="2" t="s">
        <v>1331</v>
      </c>
      <c r="L69" s="2" t="s">
        <v>1016</v>
      </c>
    </row>
    <row r="70" spans="11:12" x14ac:dyDescent="0.25">
      <c r="K70" s="2" t="s">
        <v>1332</v>
      </c>
      <c r="L70" s="2" t="s">
        <v>1017</v>
      </c>
    </row>
    <row r="71" spans="11:12" x14ac:dyDescent="0.25">
      <c r="K71" s="2" t="s">
        <v>1333</v>
      </c>
      <c r="L71" s="2" t="s">
        <v>1018</v>
      </c>
    </row>
    <row r="72" spans="11:12" x14ac:dyDescent="0.25">
      <c r="K72" s="2" t="s">
        <v>1334</v>
      </c>
      <c r="L72" s="2" t="s">
        <v>1019</v>
      </c>
    </row>
    <row r="73" spans="11:12" x14ac:dyDescent="0.25">
      <c r="K73" s="2" t="s">
        <v>1335</v>
      </c>
      <c r="L73" s="2" t="s">
        <v>1020</v>
      </c>
    </row>
    <row r="74" spans="11:12" x14ac:dyDescent="0.25">
      <c r="K74" s="2" t="s">
        <v>1336</v>
      </c>
      <c r="L74" s="2" t="s">
        <v>1021</v>
      </c>
    </row>
    <row r="75" spans="11:12" x14ac:dyDescent="0.25">
      <c r="K75" s="2" t="s">
        <v>1337</v>
      </c>
      <c r="L75" s="2" t="s">
        <v>1022</v>
      </c>
    </row>
    <row r="76" spans="11:12" x14ac:dyDescent="0.25">
      <c r="K76" s="2" t="s">
        <v>1338</v>
      </c>
      <c r="L76" s="2" t="s">
        <v>1023</v>
      </c>
    </row>
    <row r="77" spans="11:12" x14ac:dyDescent="0.25">
      <c r="K77" s="2" t="s">
        <v>1339</v>
      </c>
      <c r="L77" s="2" t="s">
        <v>1024</v>
      </c>
    </row>
    <row r="78" spans="11:12" x14ac:dyDescent="0.25">
      <c r="K78" s="2" t="s">
        <v>1340</v>
      </c>
      <c r="L78" s="2" t="s">
        <v>1025</v>
      </c>
    </row>
    <row r="79" spans="11:12" x14ac:dyDescent="0.25">
      <c r="K79" s="2" t="s">
        <v>1341</v>
      </c>
      <c r="L79" s="2" t="s">
        <v>1026</v>
      </c>
    </row>
    <row r="80" spans="11:12" x14ac:dyDescent="0.25">
      <c r="K80" s="2" t="s">
        <v>1342</v>
      </c>
      <c r="L80" s="2" t="s">
        <v>1027</v>
      </c>
    </row>
    <row r="81" spans="11:12" x14ac:dyDescent="0.25">
      <c r="K81" s="2" t="s">
        <v>1343</v>
      </c>
      <c r="L81" s="2" t="s">
        <v>1028</v>
      </c>
    </row>
    <row r="82" spans="11:12" x14ac:dyDescent="0.25">
      <c r="K82" s="2" t="s">
        <v>1344</v>
      </c>
      <c r="L82" s="2" t="s">
        <v>1029</v>
      </c>
    </row>
    <row r="83" spans="11:12" x14ac:dyDescent="0.25">
      <c r="K83" s="2" t="s">
        <v>1345</v>
      </c>
      <c r="L83" s="2" t="s">
        <v>1030</v>
      </c>
    </row>
    <row r="84" spans="11:12" x14ac:dyDescent="0.25">
      <c r="K84" s="2" t="s">
        <v>1346</v>
      </c>
      <c r="L84" s="2" t="s">
        <v>1031</v>
      </c>
    </row>
    <row r="85" spans="11:12" x14ac:dyDescent="0.25">
      <c r="K85" s="2" t="s">
        <v>1347</v>
      </c>
      <c r="L85" s="2" t="s">
        <v>1032</v>
      </c>
    </row>
    <row r="86" spans="11:12" x14ac:dyDescent="0.25">
      <c r="K86" s="2" t="s">
        <v>1348</v>
      </c>
      <c r="L86" s="2" t="s">
        <v>1033</v>
      </c>
    </row>
    <row r="87" spans="11:12" x14ac:dyDescent="0.25">
      <c r="K87" s="2" t="s">
        <v>1349</v>
      </c>
      <c r="L87" s="2" t="s">
        <v>1034</v>
      </c>
    </row>
    <row r="88" spans="11:12" x14ac:dyDescent="0.25">
      <c r="K88" s="2" t="s">
        <v>1350</v>
      </c>
      <c r="L88" s="2" t="s">
        <v>1035</v>
      </c>
    </row>
    <row r="89" spans="11:12" x14ac:dyDescent="0.25">
      <c r="K89" s="2" t="s">
        <v>1351</v>
      </c>
      <c r="L89" s="2" t="s">
        <v>1036</v>
      </c>
    </row>
    <row r="90" spans="11:12" x14ac:dyDescent="0.25">
      <c r="K90" s="2" t="s">
        <v>1352</v>
      </c>
      <c r="L90" s="2" t="s">
        <v>1037</v>
      </c>
    </row>
    <row r="91" spans="11:12" x14ac:dyDescent="0.25">
      <c r="K91" s="2" t="s">
        <v>1353</v>
      </c>
      <c r="L91" s="2" t="s">
        <v>1038</v>
      </c>
    </row>
    <row r="92" spans="11:12" x14ac:dyDescent="0.25">
      <c r="K92" s="2" t="s">
        <v>1354</v>
      </c>
      <c r="L92" s="2" t="s">
        <v>1039</v>
      </c>
    </row>
    <row r="93" spans="11:12" x14ac:dyDescent="0.25">
      <c r="K93" s="2" t="s">
        <v>1355</v>
      </c>
      <c r="L93" s="2" t="s">
        <v>1040</v>
      </c>
    </row>
    <row r="94" spans="11:12" x14ac:dyDescent="0.25">
      <c r="K94" s="2" t="s">
        <v>1356</v>
      </c>
      <c r="L94" s="2" t="s">
        <v>1041</v>
      </c>
    </row>
    <row r="95" spans="11:12" x14ac:dyDescent="0.25">
      <c r="K95" s="2" t="s">
        <v>1357</v>
      </c>
      <c r="L95" s="2" t="s">
        <v>1042</v>
      </c>
    </row>
    <row r="96" spans="11:12" x14ac:dyDescent="0.25">
      <c r="K96" s="2" t="s">
        <v>1358</v>
      </c>
      <c r="L96" s="2" t="s">
        <v>1043</v>
      </c>
    </row>
    <row r="97" spans="11:12" x14ac:dyDescent="0.25">
      <c r="K97" s="2" t="s">
        <v>1359</v>
      </c>
      <c r="L97" s="2" t="s">
        <v>1044</v>
      </c>
    </row>
    <row r="98" spans="11:12" x14ac:dyDescent="0.25">
      <c r="K98" s="2" t="s">
        <v>1360</v>
      </c>
      <c r="L98" s="2" t="s">
        <v>1045</v>
      </c>
    </row>
    <row r="99" spans="11:12" x14ac:dyDescent="0.25">
      <c r="K99" s="2" t="s">
        <v>1361</v>
      </c>
      <c r="L99" s="2" t="s">
        <v>1046</v>
      </c>
    </row>
    <row r="100" spans="11:12" x14ac:dyDescent="0.25">
      <c r="K100" s="2" t="s">
        <v>1362</v>
      </c>
      <c r="L100" s="2" t="s">
        <v>1047</v>
      </c>
    </row>
    <row r="101" spans="11:12" x14ac:dyDescent="0.25">
      <c r="K101" s="2" t="s">
        <v>1363</v>
      </c>
      <c r="L101" s="2" t="s">
        <v>1048</v>
      </c>
    </row>
    <row r="102" spans="11:12" x14ac:dyDescent="0.25">
      <c r="K102" s="2" t="s">
        <v>1364</v>
      </c>
      <c r="L102" s="2" t="s">
        <v>1049</v>
      </c>
    </row>
    <row r="103" spans="11:12" x14ac:dyDescent="0.25">
      <c r="K103" s="2" t="s">
        <v>1365</v>
      </c>
      <c r="L103" s="2" t="s">
        <v>1050</v>
      </c>
    </row>
    <row r="104" spans="11:12" x14ac:dyDescent="0.25">
      <c r="K104" s="2" t="s">
        <v>1366</v>
      </c>
      <c r="L104" s="2" t="s">
        <v>1051</v>
      </c>
    </row>
    <row r="105" spans="11:12" x14ac:dyDescent="0.25">
      <c r="K105" s="2" t="s">
        <v>1367</v>
      </c>
      <c r="L105" s="2" t="s">
        <v>1052</v>
      </c>
    </row>
    <row r="106" spans="11:12" x14ac:dyDescent="0.25">
      <c r="K106" s="2" t="s">
        <v>1368</v>
      </c>
      <c r="L106" s="2" t="s">
        <v>1053</v>
      </c>
    </row>
    <row r="107" spans="11:12" x14ac:dyDescent="0.25">
      <c r="K107" s="2" t="s">
        <v>1369</v>
      </c>
      <c r="L107" s="2" t="s">
        <v>1054</v>
      </c>
    </row>
    <row r="108" spans="11:12" x14ac:dyDescent="0.25">
      <c r="K108" s="2" t="s">
        <v>1370</v>
      </c>
      <c r="L108" s="2" t="s">
        <v>1055</v>
      </c>
    </row>
    <row r="109" spans="11:12" x14ac:dyDescent="0.25">
      <c r="K109" s="2" t="s">
        <v>1371</v>
      </c>
      <c r="L109" s="2" t="s">
        <v>1056</v>
      </c>
    </row>
    <row r="110" spans="11:12" x14ac:dyDescent="0.25">
      <c r="K110" s="2" t="s">
        <v>1372</v>
      </c>
      <c r="L110" s="2" t="s">
        <v>1057</v>
      </c>
    </row>
    <row r="111" spans="11:12" x14ac:dyDescent="0.25">
      <c r="K111" s="2" t="s">
        <v>1373</v>
      </c>
      <c r="L111" s="2" t="s">
        <v>1058</v>
      </c>
    </row>
    <row r="112" spans="11:12" x14ac:dyDescent="0.25">
      <c r="K112" s="2" t="s">
        <v>1374</v>
      </c>
      <c r="L112" s="2" t="s">
        <v>1059</v>
      </c>
    </row>
    <row r="113" spans="11:12" x14ac:dyDescent="0.25">
      <c r="K113" s="2" t="s">
        <v>1375</v>
      </c>
      <c r="L113" s="2" t="s">
        <v>1060</v>
      </c>
    </row>
    <row r="114" spans="11:12" x14ac:dyDescent="0.25">
      <c r="K114" s="2" t="s">
        <v>1376</v>
      </c>
      <c r="L114" s="2" t="s">
        <v>1061</v>
      </c>
    </row>
    <row r="115" spans="11:12" x14ac:dyDescent="0.25">
      <c r="K115" s="2" t="s">
        <v>1377</v>
      </c>
      <c r="L115" s="2" t="s">
        <v>1062</v>
      </c>
    </row>
    <row r="116" spans="11:12" x14ac:dyDescent="0.25">
      <c r="K116" s="2" t="s">
        <v>1378</v>
      </c>
      <c r="L116" s="2" t="s">
        <v>1063</v>
      </c>
    </row>
    <row r="117" spans="11:12" x14ac:dyDescent="0.25">
      <c r="K117" s="2" t="s">
        <v>1379</v>
      </c>
      <c r="L117" s="2" t="s">
        <v>1064</v>
      </c>
    </row>
    <row r="118" spans="11:12" x14ac:dyDescent="0.25">
      <c r="K118" s="2" t="s">
        <v>1380</v>
      </c>
      <c r="L118" s="2" t="s">
        <v>1065</v>
      </c>
    </row>
    <row r="119" spans="11:12" x14ac:dyDescent="0.25">
      <c r="K119" s="2" t="s">
        <v>1381</v>
      </c>
      <c r="L119" s="2" t="s">
        <v>1066</v>
      </c>
    </row>
    <row r="120" spans="11:12" x14ac:dyDescent="0.25">
      <c r="K120" s="2" t="s">
        <v>1382</v>
      </c>
      <c r="L120" s="2" t="s">
        <v>1067</v>
      </c>
    </row>
    <row r="121" spans="11:12" x14ac:dyDescent="0.25">
      <c r="K121" s="2" t="s">
        <v>1383</v>
      </c>
      <c r="L121" s="2" t="s">
        <v>1068</v>
      </c>
    </row>
    <row r="122" spans="11:12" x14ac:dyDescent="0.25">
      <c r="K122" s="2" t="s">
        <v>1384</v>
      </c>
      <c r="L122" s="2" t="s">
        <v>1069</v>
      </c>
    </row>
    <row r="123" spans="11:12" x14ac:dyDescent="0.25">
      <c r="K123" s="2" t="s">
        <v>1385</v>
      </c>
      <c r="L123" s="2" t="s">
        <v>1070</v>
      </c>
    </row>
    <row r="124" spans="11:12" x14ac:dyDescent="0.25">
      <c r="K124" s="2" t="s">
        <v>1386</v>
      </c>
      <c r="L124" s="2" t="s">
        <v>1071</v>
      </c>
    </row>
    <row r="125" spans="11:12" x14ac:dyDescent="0.25">
      <c r="K125" s="2" t="s">
        <v>1387</v>
      </c>
      <c r="L125" s="2" t="s">
        <v>1072</v>
      </c>
    </row>
    <row r="126" spans="11:12" x14ac:dyDescent="0.25">
      <c r="K126" s="2" t="s">
        <v>1388</v>
      </c>
      <c r="L126" s="2" t="s">
        <v>1073</v>
      </c>
    </row>
    <row r="127" spans="11:12" x14ac:dyDescent="0.25">
      <c r="K127" s="2" t="s">
        <v>1389</v>
      </c>
      <c r="L127" s="2" t="s">
        <v>1074</v>
      </c>
    </row>
    <row r="128" spans="11:12" x14ac:dyDescent="0.25">
      <c r="K128" s="2" t="s">
        <v>1390</v>
      </c>
      <c r="L128" s="2" t="s">
        <v>1075</v>
      </c>
    </row>
    <row r="129" spans="11:12" x14ac:dyDescent="0.25">
      <c r="K129" s="2" t="s">
        <v>1391</v>
      </c>
      <c r="L129" s="2" t="s">
        <v>1076</v>
      </c>
    </row>
    <row r="130" spans="11:12" x14ac:dyDescent="0.25">
      <c r="K130" s="2" t="s">
        <v>1392</v>
      </c>
      <c r="L130" s="2" t="s">
        <v>1077</v>
      </c>
    </row>
    <row r="131" spans="11:12" x14ac:dyDescent="0.25">
      <c r="K131" s="2" t="s">
        <v>1393</v>
      </c>
      <c r="L131" s="2" t="s">
        <v>1078</v>
      </c>
    </row>
    <row r="132" spans="11:12" x14ac:dyDescent="0.25">
      <c r="K132" s="2" t="s">
        <v>1394</v>
      </c>
      <c r="L132" s="2" t="s">
        <v>1079</v>
      </c>
    </row>
    <row r="133" spans="11:12" x14ac:dyDescent="0.25">
      <c r="K133" s="2" t="s">
        <v>1395</v>
      </c>
      <c r="L133" s="2" t="s">
        <v>1080</v>
      </c>
    </row>
    <row r="134" spans="11:12" x14ac:dyDescent="0.25">
      <c r="K134" s="2" t="s">
        <v>1396</v>
      </c>
      <c r="L134" s="2" t="s">
        <v>1081</v>
      </c>
    </row>
    <row r="135" spans="11:12" x14ac:dyDescent="0.25">
      <c r="K135" s="2" t="s">
        <v>1397</v>
      </c>
      <c r="L135" s="2" t="s">
        <v>1082</v>
      </c>
    </row>
    <row r="136" spans="11:12" x14ac:dyDescent="0.25">
      <c r="K136" s="2" t="s">
        <v>1398</v>
      </c>
      <c r="L136" s="2" t="s">
        <v>1083</v>
      </c>
    </row>
    <row r="137" spans="11:12" x14ac:dyDescent="0.25">
      <c r="K137" s="2" t="s">
        <v>1399</v>
      </c>
      <c r="L137" s="2" t="s">
        <v>1084</v>
      </c>
    </row>
    <row r="138" spans="11:12" x14ac:dyDescent="0.25">
      <c r="K138" s="2" t="s">
        <v>1400</v>
      </c>
      <c r="L138" s="2" t="s">
        <v>1085</v>
      </c>
    </row>
    <row r="139" spans="11:12" x14ac:dyDescent="0.25">
      <c r="K139" s="2" t="s">
        <v>1401</v>
      </c>
      <c r="L139" s="2" t="s">
        <v>1086</v>
      </c>
    </row>
    <row r="140" spans="11:12" x14ac:dyDescent="0.25">
      <c r="K140" s="2" t="s">
        <v>1402</v>
      </c>
      <c r="L140" s="2" t="s">
        <v>1087</v>
      </c>
    </row>
    <row r="141" spans="11:12" x14ac:dyDescent="0.25">
      <c r="K141" s="2" t="s">
        <v>1403</v>
      </c>
      <c r="L141" s="2" t="s">
        <v>1088</v>
      </c>
    </row>
    <row r="142" spans="11:12" x14ac:dyDescent="0.25">
      <c r="K142" s="2" t="s">
        <v>1404</v>
      </c>
      <c r="L142" s="2" t="s">
        <v>1089</v>
      </c>
    </row>
    <row r="143" spans="11:12" x14ac:dyDescent="0.25">
      <c r="K143" s="2" t="s">
        <v>1405</v>
      </c>
      <c r="L143" s="2" t="s">
        <v>1090</v>
      </c>
    </row>
    <row r="144" spans="11:12" x14ac:dyDescent="0.25">
      <c r="K144" s="2" t="s">
        <v>1406</v>
      </c>
      <c r="L144" s="2" t="s">
        <v>1091</v>
      </c>
    </row>
    <row r="145" spans="11:12" x14ac:dyDescent="0.25">
      <c r="K145" s="2" t="s">
        <v>1407</v>
      </c>
      <c r="L145" s="2" t="s">
        <v>1092</v>
      </c>
    </row>
    <row r="146" spans="11:12" x14ac:dyDescent="0.25">
      <c r="K146" s="2" t="s">
        <v>1408</v>
      </c>
      <c r="L146" s="2" t="s">
        <v>1093</v>
      </c>
    </row>
    <row r="147" spans="11:12" x14ac:dyDescent="0.25">
      <c r="K147" s="2" t="s">
        <v>1409</v>
      </c>
      <c r="L147" s="2" t="s">
        <v>1094</v>
      </c>
    </row>
    <row r="148" spans="11:12" x14ac:dyDescent="0.25">
      <c r="K148" s="2" t="s">
        <v>1410</v>
      </c>
      <c r="L148" s="2" t="s">
        <v>1095</v>
      </c>
    </row>
    <row r="149" spans="11:12" x14ac:dyDescent="0.25">
      <c r="K149" s="2" t="s">
        <v>1411</v>
      </c>
      <c r="L149" s="2" t="s">
        <v>1096</v>
      </c>
    </row>
    <row r="150" spans="11:12" x14ac:dyDescent="0.25">
      <c r="K150" s="2" t="s">
        <v>1412</v>
      </c>
      <c r="L150" s="2" t="s">
        <v>1097</v>
      </c>
    </row>
    <row r="151" spans="11:12" x14ac:dyDescent="0.25">
      <c r="K151" s="2" t="s">
        <v>1413</v>
      </c>
      <c r="L151" s="2" t="s">
        <v>1098</v>
      </c>
    </row>
    <row r="152" spans="11:12" x14ac:dyDescent="0.25">
      <c r="K152" s="2" t="s">
        <v>1414</v>
      </c>
      <c r="L152" s="2" t="s">
        <v>1099</v>
      </c>
    </row>
    <row r="153" spans="11:12" x14ac:dyDescent="0.25">
      <c r="K153" s="2" t="s">
        <v>1415</v>
      </c>
      <c r="L153" s="2" t="s">
        <v>1100</v>
      </c>
    </row>
    <row r="154" spans="11:12" x14ac:dyDescent="0.25">
      <c r="K154" s="2" t="s">
        <v>1416</v>
      </c>
      <c r="L154" s="2" t="s">
        <v>1101</v>
      </c>
    </row>
    <row r="155" spans="11:12" x14ac:dyDescent="0.25">
      <c r="K155" s="2" t="s">
        <v>1417</v>
      </c>
      <c r="L155" s="2" t="s">
        <v>1102</v>
      </c>
    </row>
    <row r="156" spans="11:12" x14ac:dyDescent="0.25">
      <c r="K156" s="2" t="s">
        <v>1418</v>
      </c>
      <c r="L156" s="2" t="s">
        <v>1103</v>
      </c>
    </row>
    <row r="157" spans="11:12" x14ac:dyDescent="0.25">
      <c r="K157" s="2" t="s">
        <v>1419</v>
      </c>
      <c r="L157" s="2" t="s">
        <v>1104</v>
      </c>
    </row>
    <row r="158" spans="11:12" x14ac:dyDescent="0.25">
      <c r="K158" s="2" t="s">
        <v>1420</v>
      </c>
      <c r="L158" s="2" t="s">
        <v>1105</v>
      </c>
    </row>
    <row r="159" spans="11:12" x14ac:dyDescent="0.25">
      <c r="K159" s="2" t="s">
        <v>1421</v>
      </c>
      <c r="L159" s="2" t="s">
        <v>1106</v>
      </c>
    </row>
    <row r="160" spans="11:12" x14ac:dyDescent="0.25">
      <c r="K160" s="2" t="s">
        <v>1422</v>
      </c>
      <c r="L160" s="2" t="s">
        <v>1107</v>
      </c>
    </row>
    <row r="161" spans="11:12" x14ac:dyDescent="0.25">
      <c r="K161" s="2" t="s">
        <v>1423</v>
      </c>
      <c r="L161" s="2" t="s">
        <v>1108</v>
      </c>
    </row>
    <row r="162" spans="11:12" x14ac:dyDescent="0.25">
      <c r="K162" s="2" t="s">
        <v>1424</v>
      </c>
      <c r="L162" s="2" t="s">
        <v>1109</v>
      </c>
    </row>
    <row r="163" spans="11:12" x14ac:dyDescent="0.25">
      <c r="K163" s="2" t="s">
        <v>1425</v>
      </c>
      <c r="L163" s="2" t="s">
        <v>1110</v>
      </c>
    </row>
    <row r="164" spans="11:12" x14ac:dyDescent="0.25">
      <c r="K164" s="2" t="s">
        <v>1426</v>
      </c>
      <c r="L164" s="2" t="s">
        <v>1111</v>
      </c>
    </row>
    <row r="165" spans="11:12" x14ac:dyDescent="0.25">
      <c r="K165" s="2" t="s">
        <v>1427</v>
      </c>
      <c r="L165" s="2" t="s">
        <v>1112</v>
      </c>
    </row>
    <row r="166" spans="11:12" x14ac:dyDescent="0.25">
      <c r="K166" s="2" t="s">
        <v>1691</v>
      </c>
      <c r="L166" s="2" t="s">
        <v>1692</v>
      </c>
    </row>
    <row r="167" spans="11:12" x14ac:dyDescent="0.25">
      <c r="K167" s="2" t="s">
        <v>1428</v>
      </c>
      <c r="L167" s="2" t="s">
        <v>1113</v>
      </c>
    </row>
    <row r="168" spans="11:12" x14ac:dyDescent="0.25">
      <c r="K168" s="2" t="s">
        <v>1429</v>
      </c>
      <c r="L168" s="2" t="s">
        <v>1114</v>
      </c>
    </row>
    <row r="169" spans="11:12" x14ac:dyDescent="0.25">
      <c r="K169" s="2" t="s">
        <v>1430</v>
      </c>
      <c r="L169" s="2" t="s">
        <v>1115</v>
      </c>
    </row>
    <row r="170" spans="11:12" x14ac:dyDescent="0.25">
      <c r="K170" s="2" t="s">
        <v>1431</v>
      </c>
      <c r="L170" s="2" t="s">
        <v>1116</v>
      </c>
    </row>
    <row r="171" spans="11:12" x14ac:dyDescent="0.25">
      <c r="K171" s="2" t="s">
        <v>1432</v>
      </c>
      <c r="L171" s="2" t="s">
        <v>1117</v>
      </c>
    </row>
    <row r="172" spans="11:12" x14ac:dyDescent="0.25">
      <c r="K172" s="2" t="s">
        <v>1433</v>
      </c>
      <c r="L172" s="2" t="s">
        <v>1118</v>
      </c>
    </row>
    <row r="173" spans="11:12" x14ac:dyDescent="0.25">
      <c r="K173" s="2" t="s">
        <v>1434</v>
      </c>
      <c r="L173" s="2" t="s">
        <v>1119</v>
      </c>
    </row>
    <row r="174" spans="11:12" x14ac:dyDescent="0.25">
      <c r="K174" s="2" t="s">
        <v>1435</v>
      </c>
      <c r="L174" s="2" t="s">
        <v>1120</v>
      </c>
    </row>
    <row r="175" spans="11:12" x14ac:dyDescent="0.25">
      <c r="K175" s="2" t="s">
        <v>1436</v>
      </c>
      <c r="L175" s="2" t="s">
        <v>1121</v>
      </c>
    </row>
    <row r="176" spans="11:12" x14ac:dyDescent="0.25">
      <c r="K176" s="2" t="s">
        <v>1437</v>
      </c>
      <c r="L176" s="2" t="s">
        <v>1122</v>
      </c>
    </row>
    <row r="177" spans="11:12" x14ac:dyDescent="0.25">
      <c r="K177" s="2" t="s">
        <v>1438</v>
      </c>
      <c r="L177" s="2" t="s">
        <v>1123</v>
      </c>
    </row>
    <row r="178" spans="11:12" x14ac:dyDescent="0.25">
      <c r="K178" s="2" t="s">
        <v>1439</v>
      </c>
      <c r="L178" s="2" t="s">
        <v>1124</v>
      </c>
    </row>
    <row r="179" spans="11:12" x14ac:dyDescent="0.25">
      <c r="K179" s="2" t="s">
        <v>1440</v>
      </c>
      <c r="L179" s="2" t="s">
        <v>1125</v>
      </c>
    </row>
    <row r="180" spans="11:12" x14ac:dyDescent="0.25">
      <c r="K180" s="2" t="s">
        <v>1441</v>
      </c>
      <c r="L180" s="2" t="s">
        <v>1126</v>
      </c>
    </row>
    <row r="181" spans="11:12" x14ac:dyDescent="0.25">
      <c r="K181" s="2" t="s">
        <v>1442</v>
      </c>
      <c r="L181" s="2" t="s">
        <v>1127</v>
      </c>
    </row>
    <row r="182" spans="11:12" x14ac:dyDescent="0.25">
      <c r="K182" s="2" t="s">
        <v>1443</v>
      </c>
      <c r="L182" s="2" t="s">
        <v>1128</v>
      </c>
    </row>
    <row r="183" spans="11:12" x14ac:dyDescent="0.25">
      <c r="K183" s="2" t="s">
        <v>1444</v>
      </c>
      <c r="L183" s="2" t="s">
        <v>1129</v>
      </c>
    </row>
    <row r="184" spans="11:12" x14ac:dyDescent="0.25">
      <c r="K184" s="2" t="s">
        <v>1445</v>
      </c>
      <c r="L184" s="2" t="s">
        <v>1130</v>
      </c>
    </row>
    <row r="185" spans="11:12" x14ac:dyDescent="0.25">
      <c r="K185" s="2" t="s">
        <v>1446</v>
      </c>
      <c r="L185" s="2" t="s">
        <v>1131</v>
      </c>
    </row>
    <row r="186" spans="11:12" x14ac:dyDescent="0.25">
      <c r="K186" s="2" t="s">
        <v>1447</v>
      </c>
      <c r="L186" s="2" t="s">
        <v>1132</v>
      </c>
    </row>
    <row r="187" spans="11:12" x14ac:dyDescent="0.25">
      <c r="K187" s="2" t="s">
        <v>1448</v>
      </c>
      <c r="L187" s="2" t="s">
        <v>1133</v>
      </c>
    </row>
    <row r="188" spans="11:12" x14ac:dyDescent="0.25">
      <c r="K188" s="2" t="s">
        <v>1449</v>
      </c>
      <c r="L188" s="2" t="s">
        <v>1134</v>
      </c>
    </row>
    <row r="189" spans="11:12" x14ac:dyDescent="0.25">
      <c r="K189" s="2" t="s">
        <v>1450</v>
      </c>
      <c r="L189" s="2" t="s">
        <v>1135</v>
      </c>
    </row>
    <row r="190" spans="11:12" x14ac:dyDescent="0.25">
      <c r="K190" s="2" t="s">
        <v>1451</v>
      </c>
      <c r="L190" s="2" t="s">
        <v>1136</v>
      </c>
    </row>
    <row r="191" spans="11:12" x14ac:dyDescent="0.25">
      <c r="K191" s="2" t="s">
        <v>1452</v>
      </c>
      <c r="L191" s="2" t="s">
        <v>1137</v>
      </c>
    </row>
    <row r="192" spans="11:12" x14ac:dyDescent="0.25">
      <c r="K192" s="2" t="s">
        <v>1453</v>
      </c>
      <c r="L192" s="2" t="s">
        <v>1138</v>
      </c>
    </row>
    <row r="193" spans="11:12" x14ac:dyDescent="0.25">
      <c r="K193" s="2" t="s">
        <v>1454</v>
      </c>
      <c r="L193" s="2" t="s">
        <v>1139</v>
      </c>
    </row>
    <row r="194" spans="11:12" x14ac:dyDescent="0.25">
      <c r="K194" s="2" t="s">
        <v>1455</v>
      </c>
      <c r="L194" s="2" t="s">
        <v>1140</v>
      </c>
    </row>
    <row r="195" spans="11:12" x14ac:dyDescent="0.25">
      <c r="K195" s="2" t="s">
        <v>1456</v>
      </c>
      <c r="L195" s="2" t="s">
        <v>1141</v>
      </c>
    </row>
    <row r="196" spans="11:12" x14ac:dyDescent="0.25">
      <c r="K196" s="2" t="s">
        <v>1457</v>
      </c>
      <c r="L196" s="2" t="s">
        <v>1142</v>
      </c>
    </row>
    <row r="197" spans="11:12" x14ac:dyDescent="0.25">
      <c r="K197" s="2" t="s">
        <v>1458</v>
      </c>
      <c r="L197" s="2" t="s">
        <v>1143</v>
      </c>
    </row>
    <row r="198" spans="11:12" x14ac:dyDescent="0.25">
      <c r="K198" s="2" t="s">
        <v>1459</v>
      </c>
      <c r="L198" s="2" t="s">
        <v>1144</v>
      </c>
    </row>
    <row r="199" spans="11:12" x14ac:dyDescent="0.25">
      <c r="K199" s="2" t="s">
        <v>1460</v>
      </c>
      <c r="L199" s="2" t="s">
        <v>1145</v>
      </c>
    </row>
    <row r="200" spans="11:12" x14ac:dyDescent="0.25">
      <c r="K200" s="2" t="s">
        <v>1461</v>
      </c>
      <c r="L200" s="2" t="s">
        <v>1146</v>
      </c>
    </row>
    <row r="201" spans="11:12" x14ac:dyDescent="0.25">
      <c r="K201" s="2" t="s">
        <v>1462</v>
      </c>
      <c r="L201" s="2" t="s">
        <v>1147</v>
      </c>
    </row>
    <row r="202" spans="11:12" x14ac:dyDescent="0.25">
      <c r="K202" s="2" t="s">
        <v>1463</v>
      </c>
      <c r="L202" s="2" t="s">
        <v>1148</v>
      </c>
    </row>
    <row r="203" spans="11:12" x14ac:dyDescent="0.25">
      <c r="K203" s="2" t="s">
        <v>1464</v>
      </c>
      <c r="L203" s="2" t="s">
        <v>1149</v>
      </c>
    </row>
    <row r="204" spans="11:12" x14ac:dyDescent="0.25">
      <c r="K204" s="2" t="s">
        <v>1465</v>
      </c>
      <c r="L204" s="2" t="s">
        <v>1150</v>
      </c>
    </row>
    <row r="205" spans="11:12" x14ac:dyDescent="0.25">
      <c r="K205" s="2" t="s">
        <v>1466</v>
      </c>
      <c r="L205" s="2" t="s">
        <v>1151</v>
      </c>
    </row>
    <row r="206" spans="11:12" x14ac:dyDescent="0.25">
      <c r="K206" s="2" t="s">
        <v>1467</v>
      </c>
      <c r="L206" s="2" t="s">
        <v>1152</v>
      </c>
    </row>
    <row r="207" spans="11:12" x14ac:dyDescent="0.25">
      <c r="K207" s="2" t="s">
        <v>1468</v>
      </c>
      <c r="L207" s="2" t="s">
        <v>1153</v>
      </c>
    </row>
    <row r="208" spans="11:12" x14ac:dyDescent="0.25">
      <c r="K208" s="2" t="s">
        <v>1469</v>
      </c>
      <c r="L208" s="2" t="s">
        <v>1154</v>
      </c>
    </row>
    <row r="209" spans="11:12" x14ac:dyDescent="0.25">
      <c r="K209" s="2" t="s">
        <v>1470</v>
      </c>
      <c r="L209" s="2" t="s">
        <v>1155</v>
      </c>
    </row>
    <row r="210" spans="11:12" x14ac:dyDescent="0.25">
      <c r="K210" s="2" t="s">
        <v>1471</v>
      </c>
      <c r="L210" s="2" t="s">
        <v>1156</v>
      </c>
    </row>
    <row r="211" spans="11:12" x14ac:dyDescent="0.25">
      <c r="K211" s="2" t="s">
        <v>1472</v>
      </c>
      <c r="L211" s="2" t="s">
        <v>1157</v>
      </c>
    </row>
    <row r="212" spans="11:12" x14ac:dyDescent="0.25">
      <c r="K212" s="2" t="s">
        <v>1473</v>
      </c>
      <c r="L212" s="2" t="s">
        <v>1158</v>
      </c>
    </row>
    <row r="213" spans="11:12" x14ac:dyDescent="0.25">
      <c r="K213" s="2" t="s">
        <v>1474</v>
      </c>
      <c r="L213" s="2" t="s">
        <v>1159</v>
      </c>
    </row>
    <row r="214" spans="11:12" x14ac:dyDescent="0.25">
      <c r="K214" s="2" t="s">
        <v>1475</v>
      </c>
      <c r="L214" s="2" t="s">
        <v>1160</v>
      </c>
    </row>
    <row r="215" spans="11:12" x14ac:dyDescent="0.25">
      <c r="K215" s="2" t="s">
        <v>1476</v>
      </c>
      <c r="L215" s="2" t="s">
        <v>1161</v>
      </c>
    </row>
    <row r="216" spans="11:12" x14ac:dyDescent="0.25">
      <c r="K216" s="2" t="s">
        <v>1477</v>
      </c>
      <c r="L216" s="2" t="s">
        <v>1162</v>
      </c>
    </row>
    <row r="217" spans="11:12" x14ac:dyDescent="0.25">
      <c r="K217" s="2" t="s">
        <v>1478</v>
      </c>
      <c r="L217" s="2" t="s">
        <v>1163</v>
      </c>
    </row>
    <row r="218" spans="11:12" x14ac:dyDescent="0.25">
      <c r="K218" s="2" t="s">
        <v>1479</v>
      </c>
      <c r="L218" s="2" t="s">
        <v>1164</v>
      </c>
    </row>
    <row r="219" spans="11:12" x14ac:dyDescent="0.25">
      <c r="K219" s="2" t="s">
        <v>1480</v>
      </c>
      <c r="L219" s="2" t="s">
        <v>1165</v>
      </c>
    </row>
    <row r="220" spans="11:12" x14ac:dyDescent="0.25">
      <c r="K220" s="2" t="s">
        <v>1481</v>
      </c>
      <c r="L220" s="2" t="s">
        <v>1166</v>
      </c>
    </row>
    <row r="221" spans="11:12" x14ac:dyDescent="0.25">
      <c r="K221" s="2" t="s">
        <v>1482</v>
      </c>
      <c r="L221" s="2" t="s">
        <v>1167</v>
      </c>
    </row>
    <row r="222" spans="11:12" x14ac:dyDescent="0.25">
      <c r="K222" s="2" t="s">
        <v>1483</v>
      </c>
      <c r="L222" s="2" t="s">
        <v>1168</v>
      </c>
    </row>
    <row r="223" spans="11:12" x14ac:dyDescent="0.25">
      <c r="K223" s="2" t="s">
        <v>1484</v>
      </c>
      <c r="L223" s="2" t="s">
        <v>1169</v>
      </c>
    </row>
    <row r="224" spans="11:12" x14ac:dyDescent="0.25">
      <c r="K224" s="2" t="s">
        <v>1485</v>
      </c>
      <c r="L224" s="2" t="s">
        <v>1170</v>
      </c>
    </row>
    <row r="225" spans="11:12" x14ac:dyDescent="0.25">
      <c r="K225" s="2" t="s">
        <v>1486</v>
      </c>
      <c r="L225" s="2" t="s">
        <v>1171</v>
      </c>
    </row>
    <row r="226" spans="11:12" x14ac:dyDescent="0.25">
      <c r="K226" s="2" t="s">
        <v>1487</v>
      </c>
      <c r="L226" s="2" t="s">
        <v>1172</v>
      </c>
    </row>
    <row r="227" spans="11:12" x14ac:dyDescent="0.25">
      <c r="K227" s="2" t="s">
        <v>1488</v>
      </c>
      <c r="L227" s="2" t="s">
        <v>1173</v>
      </c>
    </row>
    <row r="228" spans="11:12" x14ac:dyDescent="0.25">
      <c r="K228" s="2" t="s">
        <v>1489</v>
      </c>
      <c r="L228" s="2" t="s">
        <v>1174</v>
      </c>
    </row>
    <row r="229" spans="11:12" x14ac:dyDescent="0.25">
      <c r="K229" s="2" t="s">
        <v>1490</v>
      </c>
      <c r="L229" s="2" t="s">
        <v>1175</v>
      </c>
    </row>
    <row r="230" spans="11:12" x14ac:dyDescent="0.25">
      <c r="K230" s="2" t="s">
        <v>1491</v>
      </c>
      <c r="L230" s="2" t="s">
        <v>1176</v>
      </c>
    </row>
    <row r="231" spans="11:12" x14ac:dyDescent="0.25">
      <c r="K231" s="2" t="s">
        <v>1492</v>
      </c>
      <c r="L231" s="2" t="s">
        <v>1177</v>
      </c>
    </row>
    <row r="232" spans="11:12" x14ac:dyDescent="0.25">
      <c r="K232" s="2" t="s">
        <v>1493</v>
      </c>
      <c r="L232" s="2" t="s">
        <v>1178</v>
      </c>
    </row>
    <row r="233" spans="11:12" x14ac:dyDescent="0.25">
      <c r="K233" s="2" t="s">
        <v>1494</v>
      </c>
      <c r="L233" s="2" t="s">
        <v>1179</v>
      </c>
    </row>
    <row r="234" spans="11:12" x14ac:dyDescent="0.25">
      <c r="K234" s="2" t="s">
        <v>1495</v>
      </c>
      <c r="L234" s="2" t="s">
        <v>1180</v>
      </c>
    </row>
    <row r="235" spans="11:12" x14ac:dyDescent="0.25">
      <c r="K235" s="2" t="s">
        <v>1496</v>
      </c>
      <c r="L235" s="2" t="s">
        <v>1181</v>
      </c>
    </row>
    <row r="236" spans="11:12" x14ac:dyDescent="0.25">
      <c r="K236" s="2" t="s">
        <v>1497</v>
      </c>
      <c r="L236" s="2" t="s">
        <v>1182</v>
      </c>
    </row>
    <row r="237" spans="11:12" x14ac:dyDescent="0.25">
      <c r="K237" s="2" t="s">
        <v>1498</v>
      </c>
      <c r="L237" s="2" t="s">
        <v>1183</v>
      </c>
    </row>
    <row r="238" spans="11:12" x14ac:dyDescent="0.25">
      <c r="K238" s="2" t="s">
        <v>1499</v>
      </c>
      <c r="L238" s="2" t="s">
        <v>1184</v>
      </c>
    </row>
    <row r="239" spans="11:12" x14ac:dyDescent="0.25">
      <c r="K239" s="2" t="s">
        <v>1500</v>
      </c>
      <c r="L239" s="2" t="s">
        <v>1185</v>
      </c>
    </row>
    <row r="240" spans="11:12" x14ac:dyDescent="0.25">
      <c r="K240" s="2" t="s">
        <v>1501</v>
      </c>
      <c r="L240" s="2" t="s">
        <v>1186</v>
      </c>
    </row>
    <row r="241" spans="11:12" x14ac:dyDescent="0.25">
      <c r="K241" s="2" t="s">
        <v>1502</v>
      </c>
      <c r="L241" s="2" t="s">
        <v>1187</v>
      </c>
    </row>
    <row r="242" spans="11:12" x14ac:dyDescent="0.25">
      <c r="K242" s="2" t="s">
        <v>1503</v>
      </c>
      <c r="L242" s="2" t="s">
        <v>1188</v>
      </c>
    </row>
    <row r="243" spans="11:12" x14ac:dyDescent="0.25">
      <c r="K243" s="2" t="s">
        <v>1504</v>
      </c>
      <c r="L243" s="2" t="s">
        <v>1189</v>
      </c>
    </row>
    <row r="244" spans="11:12" x14ac:dyDescent="0.25">
      <c r="K244" s="2" t="s">
        <v>1505</v>
      </c>
      <c r="L244" s="2" t="s">
        <v>1190</v>
      </c>
    </row>
    <row r="245" spans="11:12" x14ac:dyDescent="0.25">
      <c r="K245" s="2" t="s">
        <v>1506</v>
      </c>
      <c r="L245" s="2" t="s">
        <v>1191</v>
      </c>
    </row>
    <row r="246" spans="11:12" x14ac:dyDescent="0.25">
      <c r="K246" s="2" t="s">
        <v>1507</v>
      </c>
      <c r="L246" s="2" t="s">
        <v>1192</v>
      </c>
    </row>
    <row r="247" spans="11:12" x14ac:dyDescent="0.25">
      <c r="K247" s="2" t="s">
        <v>1508</v>
      </c>
      <c r="L247" s="2" t="s">
        <v>1193</v>
      </c>
    </row>
    <row r="248" spans="11:12" x14ac:dyDescent="0.25">
      <c r="K248" s="2" t="s">
        <v>1509</v>
      </c>
      <c r="L248" s="2" t="s">
        <v>1194</v>
      </c>
    </row>
    <row r="249" spans="11:12" x14ac:dyDescent="0.25">
      <c r="K249" s="2" t="s">
        <v>1510</v>
      </c>
      <c r="L249" s="2" t="s">
        <v>1195</v>
      </c>
    </row>
    <row r="250" spans="11:12" x14ac:dyDescent="0.25">
      <c r="K250" s="2" t="s">
        <v>1511</v>
      </c>
      <c r="L250" s="2" t="s">
        <v>1196</v>
      </c>
    </row>
    <row r="251" spans="11:12" x14ac:dyDescent="0.25">
      <c r="K251" s="2" t="s">
        <v>1512</v>
      </c>
      <c r="L251" s="2" t="s">
        <v>1197</v>
      </c>
    </row>
    <row r="252" spans="11:12" x14ac:dyDescent="0.25">
      <c r="K252" s="2" t="s">
        <v>1513</v>
      </c>
      <c r="L252" s="2" t="s">
        <v>1198</v>
      </c>
    </row>
    <row r="253" spans="11:12" x14ac:dyDescent="0.25">
      <c r="K253" s="2" t="s">
        <v>1514</v>
      </c>
      <c r="L253" s="2" t="s">
        <v>1199</v>
      </c>
    </row>
    <row r="254" spans="11:12" x14ac:dyDescent="0.25">
      <c r="K254" s="2" t="s">
        <v>1515</v>
      </c>
      <c r="L254" s="2" t="s">
        <v>1200</v>
      </c>
    </row>
    <row r="255" spans="11:12" x14ac:dyDescent="0.25">
      <c r="K255" s="2" t="s">
        <v>1516</v>
      </c>
      <c r="L255" s="2" t="s">
        <v>1201</v>
      </c>
    </row>
    <row r="256" spans="11:12" x14ac:dyDescent="0.25">
      <c r="K256" s="2" t="s">
        <v>1517</v>
      </c>
      <c r="L256" s="2" t="s">
        <v>1202</v>
      </c>
    </row>
    <row r="257" spans="11:12" x14ac:dyDescent="0.25">
      <c r="K257" s="2" t="s">
        <v>1518</v>
      </c>
      <c r="L257" s="2" t="s">
        <v>1203</v>
      </c>
    </row>
    <row r="258" spans="11:12" x14ac:dyDescent="0.25">
      <c r="K258" s="2" t="s">
        <v>1519</v>
      </c>
      <c r="L258" s="2" t="s">
        <v>1204</v>
      </c>
    </row>
    <row r="259" spans="11:12" x14ac:dyDescent="0.25">
      <c r="K259" s="2" t="s">
        <v>1520</v>
      </c>
      <c r="L259" s="2" t="s">
        <v>1205</v>
      </c>
    </row>
    <row r="260" spans="11:12" x14ac:dyDescent="0.25">
      <c r="K260" s="2" t="s">
        <v>1521</v>
      </c>
      <c r="L260" s="2" t="s">
        <v>1206</v>
      </c>
    </row>
    <row r="261" spans="11:12" x14ac:dyDescent="0.25">
      <c r="K261" s="2" t="s">
        <v>1522</v>
      </c>
      <c r="L261" s="2" t="s">
        <v>1207</v>
      </c>
    </row>
    <row r="262" spans="11:12" x14ac:dyDescent="0.25">
      <c r="K262" s="2" t="s">
        <v>1523</v>
      </c>
      <c r="L262" s="2" t="s">
        <v>1208</v>
      </c>
    </row>
    <row r="263" spans="11:12" x14ac:dyDescent="0.25">
      <c r="K263" s="2" t="s">
        <v>1524</v>
      </c>
      <c r="L263" s="2" t="s">
        <v>1209</v>
      </c>
    </row>
    <row r="264" spans="11:12" x14ac:dyDescent="0.25">
      <c r="K264" s="2" t="s">
        <v>1525</v>
      </c>
      <c r="L264" s="2" t="s">
        <v>1210</v>
      </c>
    </row>
    <row r="265" spans="11:12" x14ac:dyDescent="0.25">
      <c r="K265" s="2" t="s">
        <v>1526</v>
      </c>
      <c r="L265" s="2" t="s">
        <v>1211</v>
      </c>
    </row>
    <row r="266" spans="11:12" x14ac:dyDescent="0.25">
      <c r="K266" s="2" t="s">
        <v>1527</v>
      </c>
      <c r="L266" s="2" t="s">
        <v>1212</v>
      </c>
    </row>
    <row r="267" spans="11:12" x14ac:dyDescent="0.25">
      <c r="K267" s="2" t="s">
        <v>1528</v>
      </c>
      <c r="L267" s="2" t="s">
        <v>1213</v>
      </c>
    </row>
    <row r="268" spans="11:12" x14ac:dyDescent="0.25">
      <c r="K268" s="2" t="s">
        <v>1529</v>
      </c>
      <c r="L268" s="2" t="s">
        <v>1214</v>
      </c>
    </row>
    <row r="269" spans="11:12" x14ac:dyDescent="0.25">
      <c r="K269" s="2" t="s">
        <v>1530</v>
      </c>
      <c r="L269" s="2" t="s">
        <v>1215</v>
      </c>
    </row>
    <row r="270" spans="11:12" x14ac:dyDescent="0.25">
      <c r="K270" s="2" t="s">
        <v>1531</v>
      </c>
      <c r="L270" s="2" t="s">
        <v>1216</v>
      </c>
    </row>
    <row r="271" spans="11:12" x14ac:dyDescent="0.25">
      <c r="K271" s="2" t="s">
        <v>1532</v>
      </c>
      <c r="L271" s="2" t="s">
        <v>1217</v>
      </c>
    </row>
    <row r="272" spans="11:12" x14ac:dyDescent="0.25">
      <c r="K272" s="2" t="s">
        <v>1533</v>
      </c>
      <c r="L272" s="2" t="s">
        <v>1218</v>
      </c>
    </row>
    <row r="273" spans="11:12" x14ac:dyDescent="0.25">
      <c r="K273" s="2" t="s">
        <v>1534</v>
      </c>
      <c r="L273" s="2" t="s">
        <v>1219</v>
      </c>
    </row>
    <row r="274" spans="11:12" x14ac:dyDescent="0.25">
      <c r="K274" s="2" t="s">
        <v>1535</v>
      </c>
      <c r="L274" s="2" t="s">
        <v>1220</v>
      </c>
    </row>
    <row r="275" spans="11:12" x14ac:dyDescent="0.25">
      <c r="K275" s="2" t="s">
        <v>1536</v>
      </c>
      <c r="L275" s="2" t="s">
        <v>1221</v>
      </c>
    </row>
    <row r="276" spans="11:12" x14ac:dyDescent="0.25">
      <c r="K276" s="2" t="s">
        <v>1537</v>
      </c>
      <c r="L276" s="2" t="s">
        <v>1222</v>
      </c>
    </row>
    <row r="277" spans="11:12" x14ac:dyDescent="0.25">
      <c r="K277" s="2" t="s">
        <v>1538</v>
      </c>
      <c r="L277" s="2" t="s">
        <v>1223</v>
      </c>
    </row>
    <row r="278" spans="11:12" x14ac:dyDescent="0.25">
      <c r="K278" s="2" t="s">
        <v>1539</v>
      </c>
      <c r="L278" s="2" t="s">
        <v>1224</v>
      </c>
    </row>
    <row r="279" spans="11:12" x14ac:dyDescent="0.25">
      <c r="K279" s="2" t="s">
        <v>1540</v>
      </c>
      <c r="L279" s="2" t="s">
        <v>1225</v>
      </c>
    </row>
    <row r="280" spans="11:12" x14ac:dyDescent="0.25">
      <c r="K280" s="2" t="s">
        <v>1541</v>
      </c>
      <c r="L280" s="2" t="s">
        <v>1226</v>
      </c>
    </row>
    <row r="281" spans="11:12" x14ac:dyDescent="0.25">
      <c r="K281" s="2" t="s">
        <v>1542</v>
      </c>
      <c r="L281" s="2" t="s">
        <v>1227</v>
      </c>
    </row>
    <row r="282" spans="11:12" x14ac:dyDescent="0.25">
      <c r="K282" s="2" t="s">
        <v>1543</v>
      </c>
      <c r="L282" s="2" t="s">
        <v>1228</v>
      </c>
    </row>
    <row r="283" spans="11:12" x14ac:dyDescent="0.25">
      <c r="K283" s="2" t="s">
        <v>1544</v>
      </c>
      <c r="L283" s="2" t="s">
        <v>1229</v>
      </c>
    </row>
    <row r="284" spans="11:12" x14ac:dyDescent="0.25">
      <c r="K284" s="2" t="s">
        <v>1545</v>
      </c>
      <c r="L284" s="2" t="s">
        <v>1230</v>
      </c>
    </row>
    <row r="285" spans="11:12" x14ac:dyDescent="0.25">
      <c r="K285" s="2" t="s">
        <v>1546</v>
      </c>
      <c r="L285" s="2" t="s">
        <v>1231</v>
      </c>
    </row>
    <row r="286" spans="11:12" x14ac:dyDescent="0.25">
      <c r="K286" s="2" t="s">
        <v>1547</v>
      </c>
      <c r="L286" s="2" t="s">
        <v>1232</v>
      </c>
    </row>
    <row r="287" spans="11:12" x14ac:dyDescent="0.25">
      <c r="K287" s="2" t="s">
        <v>1548</v>
      </c>
      <c r="L287" s="2" t="s">
        <v>1233</v>
      </c>
    </row>
    <row r="288" spans="11:12" x14ac:dyDescent="0.25">
      <c r="K288" s="2" t="s">
        <v>1549</v>
      </c>
      <c r="L288" s="2" t="s">
        <v>1234</v>
      </c>
    </row>
    <row r="289" spans="11:12" x14ac:dyDescent="0.25">
      <c r="K289" s="2" t="s">
        <v>1550</v>
      </c>
      <c r="L289" s="2" t="s">
        <v>1235</v>
      </c>
    </row>
    <row r="290" spans="11:12" x14ac:dyDescent="0.25">
      <c r="K290" s="2" t="s">
        <v>1551</v>
      </c>
      <c r="L290" s="2" t="s">
        <v>1236</v>
      </c>
    </row>
    <row r="291" spans="11:12" x14ac:dyDescent="0.25">
      <c r="K291" s="2" t="s">
        <v>1552</v>
      </c>
      <c r="L291" s="2" t="s">
        <v>1237</v>
      </c>
    </row>
    <row r="292" spans="11:12" x14ac:dyDescent="0.25">
      <c r="K292" s="2" t="s">
        <v>1553</v>
      </c>
      <c r="L292" s="2" t="s">
        <v>1238</v>
      </c>
    </row>
    <row r="293" spans="11:12" x14ac:dyDescent="0.25">
      <c r="K293" s="2" t="s">
        <v>1554</v>
      </c>
      <c r="L293" s="2" t="s">
        <v>1239</v>
      </c>
    </row>
    <row r="294" spans="11:12" x14ac:dyDescent="0.25">
      <c r="K294" s="2" t="s">
        <v>1555</v>
      </c>
      <c r="L294" s="2" t="s">
        <v>1240</v>
      </c>
    </row>
    <row r="295" spans="11:12" x14ac:dyDescent="0.25">
      <c r="K295" s="2" t="s">
        <v>1556</v>
      </c>
      <c r="L295" s="2" t="s">
        <v>1241</v>
      </c>
    </row>
    <row r="296" spans="11:12" x14ac:dyDescent="0.25">
      <c r="K296" s="2" t="s">
        <v>1557</v>
      </c>
      <c r="L296" s="2" t="s">
        <v>1242</v>
      </c>
    </row>
    <row r="297" spans="11:12" x14ac:dyDescent="0.25">
      <c r="K297" s="2" t="s">
        <v>1558</v>
      </c>
      <c r="L297" s="2" t="s">
        <v>1243</v>
      </c>
    </row>
    <row r="298" spans="11:12" x14ac:dyDescent="0.25">
      <c r="K298" s="2" t="s">
        <v>1559</v>
      </c>
      <c r="L298" s="2" t="s">
        <v>1244</v>
      </c>
    </row>
    <row r="299" spans="11:12" x14ac:dyDescent="0.25">
      <c r="K299" s="2" t="s">
        <v>1560</v>
      </c>
      <c r="L299" s="2" t="s">
        <v>1245</v>
      </c>
    </row>
    <row r="300" spans="11:12" x14ac:dyDescent="0.25">
      <c r="K300" s="2" t="s">
        <v>1561</v>
      </c>
      <c r="L300" s="2" t="s">
        <v>1246</v>
      </c>
    </row>
    <row r="301" spans="11:12" x14ac:dyDescent="0.25">
      <c r="K301" s="2" t="s">
        <v>1562</v>
      </c>
      <c r="L301" s="2" t="s">
        <v>1247</v>
      </c>
    </row>
    <row r="302" spans="11:12" x14ac:dyDescent="0.25">
      <c r="K302" s="2" t="s">
        <v>1563</v>
      </c>
      <c r="L302" s="2" t="s">
        <v>1248</v>
      </c>
    </row>
    <row r="303" spans="11:12" x14ac:dyDescent="0.25">
      <c r="K303" s="2" t="s">
        <v>1564</v>
      </c>
      <c r="L303" s="2" t="s">
        <v>1249</v>
      </c>
    </row>
    <row r="304" spans="11:12" x14ac:dyDescent="0.25">
      <c r="K304" s="2" t="s">
        <v>1565</v>
      </c>
      <c r="L304" s="2" t="s">
        <v>1250</v>
      </c>
    </row>
    <row r="305" spans="11:12" x14ac:dyDescent="0.25">
      <c r="K305" s="2" t="s">
        <v>1566</v>
      </c>
      <c r="L305" s="2" t="s">
        <v>1251</v>
      </c>
    </row>
    <row r="306" spans="11:12" x14ac:dyDescent="0.25">
      <c r="K306" s="2" t="s">
        <v>1567</v>
      </c>
      <c r="L306" s="2" t="s">
        <v>1252</v>
      </c>
    </row>
    <row r="307" spans="11:12" x14ac:dyDescent="0.25">
      <c r="K307" s="2" t="s">
        <v>1568</v>
      </c>
      <c r="L307" s="2" t="s">
        <v>1253</v>
      </c>
    </row>
    <row r="308" spans="11:12" x14ac:dyDescent="0.25">
      <c r="K308" s="2" t="s">
        <v>1569</v>
      </c>
      <c r="L308" s="2" t="s">
        <v>1254</v>
      </c>
    </row>
    <row r="309" spans="11:12" x14ac:dyDescent="0.25">
      <c r="K309" s="2" t="s">
        <v>1570</v>
      </c>
      <c r="L309" s="2" t="s">
        <v>1255</v>
      </c>
    </row>
    <row r="310" spans="11:12" x14ac:dyDescent="0.25">
      <c r="K310" s="2" t="s">
        <v>1571</v>
      </c>
      <c r="L310" s="2" t="s">
        <v>1256</v>
      </c>
    </row>
    <row r="311" spans="11:12" x14ac:dyDescent="0.25">
      <c r="K311" s="2" t="s">
        <v>1572</v>
      </c>
      <c r="L311" s="2" t="s">
        <v>1257</v>
      </c>
    </row>
    <row r="312" spans="11:12" x14ac:dyDescent="0.25">
      <c r="K312" s="2" t="s">
        <v>1573</v>
      </c>
      <c r="L312" s="2" t="s">
        <v>1258</v>
      </c>
    </row>
    <row r="313" spans="11:12" x14ac:dyDescent="0.25">
      <c r="K313" s="2" t="s">
        <v>1574</v>
      </c>
      <c r="L313" s="2" t="s">
        <v>1259</v>
      </c>
    </row>
    <row r="314" spans="11:12" x14ac:dyDescent="0.25">
      <c r="K314" s="2" t="s">
        <v>1575</v>
      </c>
      <c r="L314" s="2" t="s">
        <v>1260</v>
      </c>
    </row>
    <row r="315" spans="11:12" x14ac:dyDescent="0.25">
      <c r="K315" s="2" t="s">
        <v>1576</v>
      </c>
      <c r="L315" s="2" t="s">
        <v>1261</v>
      </c>
    </row>
    <row r="316" spans="11:12" x14ac:dyDescent="0.25">
      <c r="K316" s="2" t="s">
        <v>1577</v>
      </c>
      <c r="L316" s="2" t="s">
        <v>1262</v>
      </c>
    </row>
    <row r="317" spans="11:12" x14ac:dyDescent="0.25">
      <c r="K317" s="2" t="s">
        <v>1578</v>
      </c>
      <c r="L317" s="2" t="s">
        <v>1263</v>
      </c>
    </row>
    <row r="318" spans="11:12" x14ac:dyDescent="0.25">
      <c r="K318" s="2" t="s">
        <v>1579</v>
      </c>
      <c r="L318" s="2" t="s">
        <v>1264</v>
      </c>
    </row>
    <row r="319" spans="11:12" x14ac:dyDescent="0.25">
      <c r="K319" s="144" t="s">
        <v>1687</v>
      </c>
      <c r="L319" s="2" t="s">
        <v>1688</v>
      </c>
    </row>
    <row r="320" spans="11:12" x14ac:dyDescent="0.25">
      <c r="K320" s="144" t="s">
        <v>1689</v>
      </c>
      <c r="L320" s="159" t="s">
        <v>1690</v>
      </c>
    </row>
    <row r="321" spans="11:12" x14ac:dyDescent="0.25">
      <c r="K321" s="2"/>
      <c r="L321" s="2"/>
    </row>
    <row r="322" spans="11:12" x14ac:dyDescent="0.25">
      <c r="K322" s="2"/>
      <c r="L322" s="2"/>
    </row>
    <row r="323" spans="11:12" x14ac:dyDescent="0.25">
      <c r="K323" s="2"/>
      <c r="L323" s="2"/>
    </row>
    <row r="324" spans="11:12" x14ac:dyDescent="0.25">
      <c r="K324" s="2"/>
      <c r="L324" s="2"/>
    </row>
    <row r="325" spans="11:12" x14ac:dyDescent="0.25">
      <c r="K325" s="2"/>
      <c r="L325" s="2"/>
    </row>
    <row r="326" spans="11:12" x14ac:dyDescent="0.25">
      <c r="K326" s="2"/>
      <c r="L326" s="2"/>
    </row>
    <row r="327" spans="11:12" x14ac:dyDescent="0.25">
      <c r="K327" s="2"/>
      <c r="L327" s="2"/>
    </row>
    <row r="328" spans="11:12" x14ac:dyDescent="0.25">
      <c r="K328" s="2"/>
      <c r="L328" s="2"/>
    </row>
    <row r="329" spans="11:12" x14ac:dyDescent="0.25">
      <c r="K329" s="2"/>
      <c r="L329" s="2"/>
    </row>
    <row r="330" spans="11:12" x14ac:dyDescent="0.25">
      <c r="K330" s="2"/>
      <c r="L330" s="2"/>
    </row>
    <row r="331" spans="11:12" x14ac:dyDescent="0.25">
      <c r="K331" s="2"/>
      <c r="L331" s="2"/>
    </row>
    <row r="332" spans="11:12" x14ac:dyDescent="0.25">
      <c r="K332" s="2"/>
      <c r="L332" s="2"/>
    </row>
    <row r="333" spans="11:12" x14ac:dyDescent="0.25">
      <c r="K333" s="2"/>
      <c r="L333" s="2"/>
    </row>
    <row r="334" spans="11:12" x14ac:dyDescent="0.25">
      <c r="K334" s="2"/>
      <c r="L334" s="2"/>
    </row>
    <row r="335" spans="11:12" x14ac:dyDescent="0.25">
      <c r="K335" s="2"/>
      <c r="L335" s="2"/>
    </row>
    <row r="336" spans="11:12" x14ac:dyDescent="0.25">
      <c r="K336" s="2"/>
      <c r="L336" s="2"/>
    </row>
    <row r="337" spans="11:12" x14ac:dyDescent="0.25">
      <c r="K337" s="2"/>
      <c r="L337" s="2"/>
    </row>
    <row r="338" spans="11:12" x14ac:dyDescent="0.25">
      <c r="K338" s="2"/>
      <c r="L338" s="2"/>
    </row>
    <row r="339" spans="11:12" x14ac:dyDescent="0.25">
      <c r="K339" s="2"/>
      <c r="L339" s="2"/>
    </row>
    <row r="340" spans="11:12" x14ac:dyDescent="0.25">
      <c r="K340" s="2"/>
      <c r="L340" s="2"/>
    </row>
    <row r="341" spans="11:12" x14ac:dyDescent="0.25">
      <c r="K341" s="2"/>
      <c r="L341" s="2"/>
    </row>
    <row r="342" spans="11:12" x14ac:dyDescent="0.25">
      <c r="K342" s="2"/>
      <c r="L342" s="2"/>
    </row>
    <row r="343" spans="11:12" x14ac:dyDescent="0.25">
      <c r="K343" s="2"/>
      <c r="L343" s="2"/>
    </row>
    <row r="344" spans="11:12" x14ac:dyDescent="0.25">
      <c r="K344" s="2"/>
      <c r="L344" s="2"/>
    </row>
    <row r="345" spans="11:12" x14ac:dyDescent="0.25">
      <c r="K345" s="2"/>
      <c r="L345" s="2"/>
    </row>
    <row r="346" spans="11:12" x14ac:dyDescent="0.25">
      <c r="K346" s="2"/>
      <c r="L346" s="2"/>
    </row>
    <row r="347" spans="11:12" x14ac:dyDescent="0.25">
      <c r="K347" s="2"/>
      <c r="L347" s="2"/>
    </row>
    <row r="348" spans="11:12" x14ac:dyDescent="0.25">
      <c r="K348" s="2"/>
      <c r="L348" s="2"/>
    </row>
    <row r="349" spans="11:12" x14ac:dyDescent="0.25">
      <c r="K349" s="2"/>
      <c r="L349" s="2"/>
    </row>
    <row r="350" spans="11:12" x14ac:dyDescent="0.25">
      <c r="K350" s="2"/>
      <c r="L350" s="2"/>
    </row>
    <row r="351" spans="11:12" x14ac:dyDescent="0.25">
      <c r="K351" s="2"/>
      <c r="L351" s="2"/>
    </row>
    <row r="352" spans="11:12" x14ac:dyDescent="0.25">
      <c r="K352" s="2"/>
      <c r="L352" s="2"/>
    </row>
    <row r="353" spans="11:12" x14ac:dyDescent="0.25">
      <c r="K353" s="2"/>
      <c r="L353" s="2"/>
    </row>
  </sheetData>
  <sheetProtection algorithmName="SHA-512" hashValue="r/YvjcVexDnri4sQ0aZNhXwYut8MhUoO1r2VkqM182eFGJVPvaHhhqJTu5g4E6ddEnGXUsgNNzwy1wLG6jbtPg==" saltValue="0krydY9iGfBjPlx0PCm6kQ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  <vt:lpstr>BalanceGeneral_Situacion!Títulos_a_imprimir</vt:lpstr>
      <vt:lpstr>EstadoResultados_Rendimiento!Títulos_a_imprimir</vt:lpstr>
      <vt:lpstr>EstadoSituacionEvolucionBienes!Títulos_a_imprimir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2024-08-06T19:13:28Z</dcterms:modified>
</cp:coreProperties>
</file>